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structure.xml" ContentType="application/vnd.ms-excel.rdrichvaluestructure+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192.168.1.33\Controle Interno\Exercício 2022\Ouvidoria\FEAS\"/>
    </mc:Choice>
  </mc:AlternateContent>
  <bookViews>
    <workbookView xWindow="0" yWindow="0" windowWidth="2370" windowHeight="0" tabRatio="591" firstSheet="1" activeTab="1"/>
  </bookViews>
  <sheets>
    <sheet name="Planilha2" sheetId="8" state="hidden" r:id="rId1"/>
    <sheet name="FEAS" sheetId="9" r:id="rId2"/>
    <sheet name="SEAS FEAS" sheetId="5" state="hidden" r:id="rId3"/>
    <sheet name="Planilha DAFI" sheetId="7" state="hidden" r:id="rId4"/>
    <sheet name="Planilha1" sheetId="6" state="hidden" r:id="rId5"/>
    <sheet name="Memória FEAS" sheetId="4" state="hidden" r:id="rId6"/>
  </sheets>
  <externalReferences>
    <externalReference r:id="rId7"/>
    <externalReference r:id="rId8"/>
  </externalReferences>
  <definedNames>
    <definedName name="_xlnm._FilterDatabase" localSheetId="2" hidden="1">'SEAS FEAS'!$A$1:$Q$42</definedName>
    <definedName name="_xlcn.WorksheetConnection_031101SEASA1AA241" hidden="1">'[2]031101 - SEAS'!$A$1:$AB$22</definedName>
    <definedName name="_xlcn.WorksheetConnection_031701FEASA1Q221" hidden="1">'[2]031701 - FEAS'!$A$1:$AA$23</definedName>
    <definedName name="_xlnm.Print_Area" localSheetId="0">Planilha2!$A$1:$F$58</definedName>
    <definedName name="exonerados">[1]Exonerados!$A:$I</definedName>
    <definedName name="fiscais">[1]Fiscais!$A$5:$AMJ$1048576</definedName>
    <definedName name="FONTREC">[1]tabs!$V:$X</definedName>
    <definedName name="Print_Area" localSheetId="5">'Memória FEAS'!$A$1:$M$130</definedName>
  </definedNames>
  <calcPr calcId="152511"/>
  <pivotCaches>
    <pivotCache cacheId="0" r:id="rId9"/>
    <pivotCache cacheId="1" r:id="rId10"/>
    <pivotCache cacheId="2" r:id="rId11"/>
    <pivotCache cacheId="3" r:id="rId12"/>
  </pivotCaches>
  <extLst>
    <ext xmlns:x15="http://schemas.microsoft.com/office/spreadsheetml/2010/11/main" uri="{FCE2AD5D-F65C-4FA6-A056-5C36A1767C68}">
      <x15:dataModel>
        <x15:modelTables>
          <x15:modelTable id="Intervalo" name="Intervalo" connection="WorksheetConnection_031701 - FEAS!$A$1:$Q$22"/>
          <x15:modelTable id="Intervalo 1" name="Intervalo 1" connection="WorksheetConnection_031101 - SEAS!$A$1:$AA$24"/>
        </x15:modelTables>
      </x15:dataModel>
    </ext>
  </extLst>
</workbook>
</file>

<file path=xl/calcChain.xml><?xml version="1.0" encoding="utf-8"?>
<calcChain xmlns="http://schemas.openxmlformats.org/spreadsheetml/2006/main">
  <c r="T26" i="9" l="1"/>
  <c r="T6" i="9" l="1"/>
  <c r="T7" i="9"/>
  <c r="T8" i="9"/>
  <c r="T9" i="9"/>
  <c r="T10" i="9"/>
  <c r="T11" i="9"/>
  <c r="T12" i="9"/>
  <c r="T13" i="9"/>
  <c r="T14" i="9"/>
  <c r="T15" i="9"/>
  <c r="T16" i="9"/>
  <c r="T17" i="9"/>
  <c r="T18" i="9"/>
  <c r="T19" i="9"/>
  <c r="T20" i="9"/>
  <c r="T21" i="9"/>
  <c r="T22" i="9"/>
  <c r="T23" i="9"/>
  <c r="T24" i="9"/>
  <c r="T25" i="9"/>
  <c r="T5" i="9"/>
  <c r="P12" i="9"/>
  <c r="G3" i="7" l="1"/>
  <c r="F57" i="8"/>
  <c r="F54" i="8"/>
  <c r="F56" i="8"/>
  <c r="F55" i="8"/>
  <c r="F58" i="8"/>
  <c r="F53" i="8"/>
  <c r="J40" i="5" l="1"/>
  <c r="J31" i="5"/>
  <c r="J7" i="5"/>
  <c r="J42" i="5"/>
  <c r="J30" i="5"/>
  <c r="J26" i="5"/>
  <c r="J16" i="5"/>
  <c r="J41" i="5"/>
  <c r="J18" i="5"/>
  <c r="J13" i="5"/>
  <c r="J29" i="5"/>
  <c r="J8" i="5"/>
  <c r="J27" i="5"/>
  <c r="J28" i="5"/>
  <c r="J21" i="5"/>
  <c r="J11" i="5"/>
  <c r="J10" i="5"/>
  <c r="J24" i="5"/>
  <c r="J17" i="5"/>
  <c r="J12" i="5"/>
  <c r="J32" i="5"/>
  <c r="J35" i="5"/>
  <c r="J34" i="5"/>
  <c r="J15" i="5"/>
  <c r="J19" i="5"/>
  <c r="J5" i="5"/>
  <c r="J3" i="5"/>
  <c r="J33" i="5"/>
  <c r="J38" i="5"/>
  <c r="J4" i="5"/>
  <c r="J20" i="5"/>
  <c r="J39" i="5"/>
  <c r="J2" i="5"/>
  <c r="J37" i="5"/>
  <c r="J14" i="5"/>
  <c r="J22" i="5"/>
  <c r="J23" i="5"/>
  <c r="J9" i="5"/>
  <c r="J25" i="5"/>
  <c r="J36" i="5"/>
  <c r="J6" i="5"/>
  <c r="G4" i="7"/>
  <c r="O12" i="7"/>
  <c r="G5" i="7"/>
  <c r="O23" i="7"/>
  <c r="O14" i="7"/>
  <c r="O4" i="7"/>
  <c r="O10" i="7"/>
  <c r="G16" i="7"/>
  <c r="G18" i="7"/>
  <c r="O8" i="7"/>
  <c r="G9" i="7"/>
  <c r="O21" i="7"/>
  <c r="G6" i="7"/>
  <c r="G23" i="7"/>
  <c r="O22" i="7"/>
  <c r="G22" i="7"/>
  <c r="G17" i="7"/>
  <c r="O19" i="7"/>
  <c r="G13" i="7"/>
  <c r="O20" i="7"/>
  <c r="O6" i="7"/>
  <c r="O11" i="7"/>
  <c r="G10" i="7"/>
  <c r="R3" i="7"/>
  <c r="G14" i="7"/>
  <c r="G11" i="7"/>
  <c r="G15" i="7"/>
  <c r="G12" i="7"/>
  <c r="G7" i="7"/>
  <c r="O3" i="7"/>
  <c r="G8" i="7"/>
  <c r="G24" i="7"/>
  <c r="G19" i="7"/>
  <c r="G21" i="7"/>
  <c r="O13" i="7"/>
  <c r="O5" i="7"/>
  <c r="O7" i="7"/>
  <c r="G20" i="7"/>
  <c r="O9" i="7"/>
  <c r="O24" i="7"/>
</calcChain>
</file>

<file path=xl/connections.xml><?xml version="1.0" encoding="utf-8"?>
<connections xmlns="http://schemas.openxmlformats.org/spreadsheetml/2006/main">
  <connection id="1" keepAlive="1" name="ThisWorkbookDataModel" description="Modelo de Dados"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031101 - SEAS!$A$1:$AA$24" type="102" refreshedVersion="7" minRefreshableVersion="5">
    <extLst>
      <ext xmlns:x15="http://schemas.microsoft.com/office/spreadsheetml/2010/11/main" uri="{DE250136-89BD-433C-8126-D09CA5730AF9}">
        <x15:connection id="Intervalo 1" autoDelete="1">
          <x15:rangePr sourceName="_xlcn.WorksheetConnection_031101SEASA1AA241"/>
        </x15:connection>
      </ext>
    </extLst>
  </connection>
  <connection id="3" name="WorksheetConnection_031701 - FEAS!$A$1:$Q$22" type="102" refreshedVersion="7" minRefreshableVersion="5">
    <extLst>
      <ext xmlns:x15="http://schemas.microsoft.com/office/spreadsheetml/2010/11/main" uri="{DE250136-89BD-433C-8126-D09CA5730AF9}">
        <x15:connection id="Intervalo" autoDelete="1">
          <x15:rangePr sourceName="_xlcn.WorksheetConnection_031701FEASA1Q221"/>
        </x15:connection>
      </ext>
    </extLst>
  </connection>
</connections>
</file>

<file path=xl/sharedStrings.xml><?xml version="1.0" encoding="utf-8"?>
<sst xmlns="http://schemas.openxmlformats.org/spreadsheetml/2006/main" count="1032" uniqueCount="587">
  <si>
    <t>SECRETARIA DE ESTADO DA ASSISTÊNCIA SOCIAL</t>
  </si>
  <si>
    <t>UNIDADES GESTORA: 031701 - FEAS</t>
  </si>
  <si>
    <t>DEPARTAMENTO DE ADMINISTRAÇÃO E FINANÇAS</t>
  </si>
  <si>
    <t>GERÊNCIA DE CONTRATOS</t>
  </si>
  <si>
    <t>Nº</t>
  </si>
  <si>
    <t>CONTRATO/ADITIVO</t>
  </si>
  <si>
    <t>Nº PROCESSO</t>
  </si>
  <si>
    <t>CONTRATADA</t>
  </si>
  <si>
    <t>OBJETO</t>
  </si>
  <si>
    <t>VALOR GLOBAL</t>
  </si>
  <si>
    <t>VALOR MENSAL</t>
  </si>
  <si>
    <t>VALOR NE</t>
  </si>
  <si>
    <t>VIGÊNCIA</t>
  </si>
  <si>
    <t>NOTA DE EMPENHO</t>
  </si>
  <si>
    <t>CONTATO DA CONTRATADA</t>
  </si>
  <si>
    <t>PORTARIA/FISCAL</t>
  </si>
  <si>
    <t>STATUS</t>
  </si>
  <si>
    <t>ESGOTEC SERVICOS DE TRANSPORTE LTDA</t>
  </si>
  <si>
    <t>Serv Prest esgotamento de fossas e sumidouros, caixa de gorduras, desentupimento de esgoto e similares, para SEAS e unidades.</t>
  </si>
  <si>
    <t>DANIEL MARIE - 99456-6262</t>
  </si>
  <si>
    <t>PORTARIA Nº 176 - Emanuel Antonio Plácido Rodrigues Lobato Araújo Contato:  (92) 98442-9971, Antonio Moraes de Aquino Contato: (92) 99133-1349 - SUGEAL</t>
  </si>
  <si>
    <t>1380/2019</t>
  </si>
  <si>
    <t>TAWRUS SEGURANCA E VIGILANCIA LTDA</t>
  </si>
  <si>
    <t>Prorrogação do prazo de vigência do TC 017/2016-FEAS por mais 12 meses, para fins de Vigilância Patrimonial Armada.</t>
  </si>
  <si>
    <t>2020NE00237</t>
  </si>
  <si>
    <t>PORTARIA Nº 168 -  Antonio Moraes de Aquino Contato: (92) 99133-1349 - SUGEAL, Eduardo Augusto de Aquino Ferreira (92) 99270-2226- GEMAP</t>
  </si>
  <si>
    <t>700/2020</t>
  </si>
  <si>
    <t>AMAZONAS COPIADORA LTDA</t>
  </si>
  <si>
    <t>Serviços de impressão e cópias de documentos e fornecimento de impressoras para atender as necessidades da SEAS e suas Unidades.</t>
  </si>
  <si>
    <t>2020NE00392</t>
  </si>
  <si>
    <t xml:space="preserve">DIEGO DANTAS - 98414-8278 </t>
  </si>
  <si>
    <t>1384/2019</t>
  </si>
  <si>
    <t>A MESQUITA</t>
  </si>
  <si>
    <t>Serv Prest alimentação preparada - Casa do Migrante Jacamim</t>
  </si>
  <si>
    <t>2020NE00135</t>
  </si>
  <si>
    <t>ALEX MESQUITA - 99111-2011</t>
  </si>
  <si>
    <t>PORTARIA Nº 201 - SILVANA COMPTON BARROSO CONTATO: (92) 99440-6200 E AMANDA XISTO DA SILVA LIMA - DPSB</t>
  </si>
  <si>
    <t>L A FELIX ME</t>
  </si>
  <si>
    <t>Serv Prest gás liquefeito de petróleo - GLP (gás de cozinha de 13kg e 45kg), para centros de convivência da família e do idoso</t>
  </si>
  <si>
    <t>2020NE00118</t>
  </si>
  <si>
    <t>LUCIANA FELIX - 99982-2319</t>
  </si>
  <si>
    <t>PORTARIA Nº 213 - Ramon da Silva Cavalcante (92) 98175-2089 e Eduardo Augusto de Aquino Ferreira (92) 99270-2226- GEMAP</t>
  </si>
  <si>
    <t>TC-003/2020</t>
  </si>
  <si>
    <t>0135/2020</t>
  </si>
  <si>
    <t>J. U. T. DA SILVA</t>
  </si>
  <si>
    <t>Aluguel de imóvel Jorge Teixeira - Prato Cidadão</t>
  </si>
  <si>
    <t xml:space="preserve">2020NE00097 </t>
  </si>
  <si>
    <t>JOSÉ UBIRAJARA - 98104-9306 / 92127-2475</t>
  </si>
  <si>
    <t>PORTARIA Nº 181 - Emanuel Antonio Plácido Rodrigues Lobato Araújo Contato:  (92) 98442-9971, Antonio Moraes de Aquino Contato: (92) 99133-1349 - SUGEAL.</t>
  </si>
  <si>
    <t>TC-004/2020</t>
  </si>
  <si>
    <t>0136/2020</t>
  </si>
  <si>
    <t>ARQUIDIOCESE DE MANAUS</t>
  </si>
  <si>
    <t>Aluguel de imóvel Novo Israel - Prato Cidadão</t>
  </si>
  <si>
    <t>2020NE00081 e 2020NE00405</t>
  </si>
  <si>
    <t xml:space="preserve"> SERGIO EDUARDO - 99463-2884 / 99495-3611</t>
  </si>
  <si>
    <t>PORTARIA Nº 190 - Emanuel Antonio Plácido Rodrigues Lobato Araújo Contato:  (92) 98442-9971, Antonio Moraes de Aquino Contato: (92) 99133-1349 - SUGEAL</t>
  </si>
  <si>
    <t>670/2020</t>
  </si>
  <si>
    <t>TM DA FROTA</t>
  </si>
  <si>
    <t>Aluguel de imóvel Compensa - Prato Cidadão</t>
  </si>
  <si>
    <t>2020NE00086</t>
  </si>
  <si>
    <t>TEREZINHA FROTA - 9837-0006</t>
  </si>
  <si>
    <t>PORTARIA Nº 191 - Emanuel Antonio Plácido Rodrigues Lobato Araújo Contato: (92) 98442-9971, Antonio Moraes de Aquino Contato: (92) 99133-1349 - SUGEAL</t>
  </si>
  <si>
    <t>TCG-001/2020</t>
  </si>
  <si>
    <t>0084/2020</t>
  </si>
  <si>
    <t>AGÊNCIA AMAZONENSE DE DESENVOLVIMENTO ECONÔMICO E SOCIAL E AMBIENTAL- AADESAM</t>
  </si>
  <si>
    <t>Contrato de Gestão - Projeto de Fortalecimento à Garantia do Direito Humano à Alimentação Adequada</t>
  </si>
  <si>
    <t>2020NE00059</t>
  </si>
  <si>
    <t>BRAÚLIO DA SILVA LIMA - 99392-0623</t>
  </si>
  <si>
    <t>COMISSÃO DE MONITORAMENTO PORTARIA Nº 91 - KALINY DE SOUZA LIRA ALVES - CONTATO: (92) 99422-7322, ERIKA BERNARDES DIAS, GUILIANA FERREIRA DE LEMOS</t>
  </si>
  <si>
    <t>Contrato de Gestão Vigente</t>
  </si>
  <si>
    <t>TC-011/2020</t>
  </si>
  <si>
    <t>0308/2020</t>
  </si>
  <si>
    <t>D'MAX</t>
  </si>
  <si>
    <t>Aquisição de água mineral de 20 litros, para atender as necessidades da SEAS</t>
  </si>
  <si>
    <t>2020NE00133</t>
  </si>
  <si>
    <t>MARCUS VINICIUS - 98141-4141</t>
  </si>
  <si>
    <t>PORTARIA Nº 177 - Ramon da Silva Cavalcante (92) 98175-2089 e Eduardo Augusto de Aquino Ferreira (92) 99270-2226- GEMAP</t>
  </si>
  <si>
    <t>TCG-002/2020</t>
  </si>
  <si>
    <t>0480/2020</t>
  </si>
  <si>
    <t>Projeto de aprimoramento do sistema único de assistência social no amazonas – APRIMORA SUAS/AM</t>
  </si>
  <si>
    <t>2020NE00131; 2020NE00132 e 2020NE00134</t>
  </si>
  <si>
    <t>BRAÚLIO DA SILVA LIMA 99392-0623</t>
  </si>
  <si>
    <t>PORTARIA Nº 233 - NÍXON RICARDO CARDOSO DA FONSECA CONTATO: (92) 99307-4051, CYBELLE MARILIA WILKENS NOVO - CONTATO: (92) 98841-8005, REJANE SOLANGE ALVES MENEZES.</t>
  </si>
  <si>
    <t>842/2020</t>
  </si>
  <si>
    <t>O presente aditamento tem por objeto a alteração da denominação social da CONTRATADA, bem como prorrogação do prazo de execução estabelecido no Contrato de Gestão nº 001/2019- FEAS</t>
  </si>
  <si>
    <t>2020NE00404</t>
  </si>
  <si>
    <t>PORTARIA Nº 119 - SELMA DEANE DE LIMA MELO, EDIMARA TRAVASSO ANDRADE CONTATO: (92) 99128-2232, SALOMÉ AMARAL COELHO - CONTATO: (92) 9997-1059.</t>
  </si>
  <si>
    <t>TC-020/2020</t>
  </si>
  <si>
    <t>1360/2019- CSC/ 5877/2020-SEAS</t>
  </si>
  <si>
    <t>TREVO TURISMO LTDA</t>
  </si>
  <si>
    <t>Contratação de empresa especializada na prestação de serviço de agenciamento de viagens para fornecimento de passagens aéreas, fluviais e terrestres intermunicipais e interestaduais, para atender as necessidades operacionalização dos programas, projetos, serviços e gestão do sistema único de assistência social do amazonas, com recursos provenientes do Fundo Estadual de Asssistência Social - FEAS.</t>
  </si>
  <si>
    <t>2020NE00440 à 2020NE00446</t>
  </si>
  <si>
    <t>FÁBIO FERREIRA - 99179-9650</t>
  </si>
  <si>
    <t>PORTARIA Nº 281 - NORMA CORRÊA CONTATO: (92) 99134-7234 E LEONARDO AUGUSTO DO NASCIMENTO FALCÃO DOS SANTOS CONTATO: (92) 98180-7741 - GRH</t>
  </si>
  <si>
    <t>Contrato vigente</t>
  </si>
  <si>
    <t>TC-021/2020</t>
  </si>
  <si>
    <t>951/2020 - CSC/10000/2020-SEAS</t>
  </si>
  <si>
    <t>SG COMÉRCIO</t>
  </si>
  <si>
    <t>Aquisição de fornecimento de gêneros alimentícios (farinha, arroz, açúcar e outros), para atender o plano de trabalho de acolhimento de imigrantes venezuelanos em situação de vulnerabilidade</t>
  </si>
  <si>
    <t>2020NE00438</t>
  </si>
  <si>
    <t>CARLOS EDUARDO - 98436-1313</t>
  </si>
  <si>
    <t>977/2020</t>
  </si>
  <si>
    <t>MILLENIUM LOCADORA LTDA</t>
  </si>
  <si>
    <t>Foi firmado o referido aditivo com vigência de 06 meses.</t>
  </si>
  <si>
    <t>2020NE00456</t>
  </si>
  <si>
    <t>IVAIR FERREIRA (92) 98265-0201</t>
  </si>
  <si>
    <t>TC-028/2020</t>
  </si>
  <si>
    <t>01.01.031101.00001012.2020</t>
  </si>
  <si>
    <t>TRIVALE</t>
  </si>
  <si>
    <t>2020NE00493</t>
  </si>
  <si>
    <t>LUCAS BONFIM BARBOSA - (34) 3239-2433</t>
  </si>
  <si>
    <t>A J REFEIÇÕES LTDA</t>
  </si>
  <si>
    <t>O presente aditamento tem por objeto a prorrogação do prazo de Vigência do Termo de Contrato nº 025/2020-FEAS, por mais 60 (sessenta) dias</t>
  </si>
  <si>
    <t>RAFAELA 98266-3808</t>
  </si>
  <si>
    <t>01.01.013102.00009578/2020 – CSC</t>
  </si>
  <si>
    <t>R P DE SAL ES EIRELI</t>
  </si>
  <si>
    <t xml:space="preserve">aquisição de Gêneros Alimentícios para atender o acolhimento aos mirantes venezuelanos </t>
  </si>
  <si>
    <t>BAR E RESTAURANTE BUDEGA 10 LTDA - EPP</t>
  </si>
  <si>
    <t>Contratação de empresa especializada em Prestação de Serviço de Fornecimento de Alimentação preparada (Brunch, coffe break, almoço executivo, coquetel e lanche), para atender as necessidades de Programas e Projetos, Serviços e Gestão SUAS- Secretária de Assistência Social - SEAS/FEAS, a serem ofertados em Manaus e interior do Amazonas.</t>
  </si>
  <si>
    <t>AMAZONPREV</t>
  </si>
  <si>
    <t>Locação do imóvel da sede da SEAS</t>
  </si>
  <si>
    <t>1385/2019</t>
  </si>
  <si>
    <t>CLARO S/A</t>
  </si>
  <si>
    <t>Serv Prest telefonia fixa da SEAS e suas unidades</t>
  </si>
  <si>
    <t>639/2020</t>
  </si>
  <si>
    <t>MANAUS AMBIENTAL</t>
  </si>
  <si>
    <t>Serv Prest fornecimento de água potável</t>
  </si>
  <si>
    <t>TC - 001/17</t>
  </si>
  <si>
    <t>1116/16</t>
  </si>
  <si>
    <t>Serv de Fornecimento de energia elétrica</t>
  </si>
  <si>
    <t>Contrato Vigente</t>
  </si>
  <si>
    <t>776/2020</t>
  </si>
  <si>
    <t>IMPRENSA OFICIAL</t>
  </si>
  <si>
    <t>Serv Prest publicações diversas no DOE-AM</t>
  </si>
  <si>
    <t>Serv Prest desenvolvimento de website</t>
  </si>
  <si>
    <t>643/2020</t>
  </si>
  <si>
    <t>Serv Prest de acesso a internet por fibra ótica (SEAS - Jacamim)</t>
  </si>
  <si>
    <t>Serv Prest digitalização / scanner, para atender a SEAS</t>
  </si>
  <si>
    <t>704/2020</t>
  </si>
  <si>
    <t>Serv Prest desenvolvimento e implantação SIPAR e hospedagem no datacenter da PRODAM</t>
  </si>
  <si>
    <t>Prestação de Serviço de manutenção preventiva e corretiva de registradores de ponto eletrônico e biométrico (relógio de ponto).</t>
  </si>
  <si>
    <t>Portaria nº 178 - ANDREA CRISTINA BRAGA DO NASCIMENTO Contato: (92) 99377-4937 E RAQUEL BAMOND REIS CONTATO: (92) 99623-6406 - GRH</t>
  </si>
  <si>
    <t>TC - 006/2020</t>
  </si>
  <si>
    <t>802/2020</t>
  </si>
  <si>
    <t>CORREIOS E TELEGRÁFOS</t>
  </si>
  <si>
    <t>TC - 010/2020</t>
  </si>
  <si>
    <t>900/2020</t>
  </si>
  <si>
    <t>Fornecimento de ticket alimentação e refeição.</t>
  </si>
  <si>
    <t>TC - 011/2020</t>
  </si>
  <si>
    <t>909/2020</t>
  </si>
  <si>
    <t>PORTARIA Nº 282 - JOANA VIEIRA DA SILVA CONTATO: (92) 98168-7802, MARCOS RONEI DOS SANTOS - GRH - Contato: (92) 99285-1889</t>
  </si>
  <si>
    <t>TC - 012/2020</t>
  </si>
  <si>
    <t>CONTRATOS/ADITIVOS VIGENTES - ANO 2021</t>
  </si>
  <si>
    <t>Prestação de serviços especializados de administração de benefício assistencial por meio de cartão eletrônico com chip e/ ou tarja magnética, para atendimento do programa de assistência às famílias de baixa renda residentes em Manaus e nos municípios do interior do Amazonas.</t>
  </si>
  <si>
    <t>10025/2020-CSC e 01.01.013102.00007470.2020-SEAS</t>
  </si>
  <si>
    <t>S.A DE MAGALHÃES - ME</t>
  </si>
  <si>
    <t>2º Termo Aditvo ao Contrato nº 001/2020 para prorrogação  do Prazo de Vigência Contratual por mais 12 (doze) meses ficando a vigência: 11/01/2021 à 10/01/2022 para prestação dos Serviços de Manutenção Predial e Preventiva e Corretiva, com fornecimento  de material e mão-de obra para atender as necessidades da SEAS e suas unidades conforme projeto básico.</t>
  </si>
  <si>
    <t>2021NE00015</t>
  </si>
  <si>
    <t>01.01.031101.00001070/2020</t>
  </si>
  <si>
    <t>01.01.031101.00001069/2020</t>
  </si>
  <si>
    <t>2021NE00024</t>
  </si>
  <si>
    <t>Contratação de empresa especializada na prestação de serviço de limpeza e conservação.</t>
  </si>
  <si>
    <t>Portaria de Fiscal nº 163.2020 - Eduardo Augusto de Aquino e Antônio de Moraes de Aquino. Portaria de Gestor nº 164- Ramon da Silva Cavalcante</t>
  </si>
  <si>
    <t>Portaria de Fiscal nº 165.2020 - Eduardo Augusto de Aquino e Antônio de Moraes de Aquino. Portaria de Gestor nº 166- Ramon da Silva Cavalcante</t>
  </si>
  <si>
    <t>Alberto Magalhães - 98157-0099</t>
  </si>
  <si>
    <t>706/2020</t>
  </si>
  <si>
    <t>2021NE00025</t>
  </si>
  <si>
    <t>RAIMUNDO SANTANA - 99138-3252 /98135-2244 /3671-0092</t>
  </si>
  <si>
    <t>Processo de Termo Aditivo nº1223/2020, foi para o CFEAS para emissão de empenho. Vai ser empenhado em Abril.</t>
  </si>
  <si>
    <t>Processo em andamento nº 707/2020 - encontra-se no GEAL.</t>
  </si>
  <si>
    <t>Portaria de Fiscal nº 15 Kelly Cristine da Costa Santos Tavares e Magna Dias Fragas Mar</t>
  </si>
  <si>
    <t>01.01.031101.00000021.2021</t>
  </si>
  <si>
    <t>2021NE00031</t>
  </si>
  <si>
    <t>Processo encontra- no CFEAS para emissão de Nota de Empenho</t>
  </si>
  <si>
    <t>2021NE00019</t>
  </si>
  <si>
    <t>16/02/2021 15/02/2022</t>
  </si>
  <si>
    <t>TC - 001/2021</t>
  </si>
  <si>
    <t>Serviços do Sistema SPROWEB</t>
  </si>
  <si>
    <t>TC - 002/2021</t>
  </si>
  <si>
    <t>O presente aditamento tem por objeto o acréscimo no valor do auxílio que passa a ser o valor mensal de R$ 200,00 (duzentos) constantes no processo, em consonância com o Projeto Básico, os quais se encontram rubricados  pelas partes e passam a integrar  o presente Termo, como se nele estivessem transcritos.</t>
  </si>
  <si>
    <t>11/01/2021 10/01/2022</t>
  </si>
  <si>
    <t>04/02/2021 03/02/2022</t>
  </si>
  <si>
    <t>22/12/2020   22/12/2021</t>
  </si>
  <si>
    <t>23/02/2021 23/05/2021</t>
  </si>
  <si>
    <t>22/12/2020 22/12/2021</t>
  </si>
  <si>
    <t>03/12/2020  03/06/2021</t>
  </si>
  <si>
    <t>18/11/2020   18/05/2021</t>
  </si>
  <si>
    <t>18/11/2020 18/11/2021</t>
  </si>
  <si>
    <t>27/04/2020 26/04/2021</t>
  </si>
  <si>
    <t>15/09/2020 14/09/2021</t>
  </si>
  <si>
    <t>13/06/2020 12/06/2021</t>
  </si>
  <si>
    <t>02/01/2021 02/07/2021</t>
  </si>
  <si>
    <t>16/04/2020 16/04/2021</t>
  </si>
  <si>
    <t>01/06/2020  01/06/2021</t>
  </si>
  <si>
    <t>05/03/2020  05/03/2022</t>
  </si>
  <si>
    <t>13/04/2020  13/04/2021</t>
  </si>
  <si>
    <t>28/05/2020 28/05/2022</t>
  </si>
  <si>
    <t>02/10/2020  02/10/2021</t>
  </si>
  <si>
    <t>01/04/2020   01/04/2021</t>
  </si>
  <si>
    <t>1º TA ao 007/2018</t>
  </si>
  <si>
    <t>2º TA ao TC - 001/2019</t>
  </si>
  <si>
    <t>4º TA ao TC - 010/2016</t>
  </si>
  <si>
    <t>1º TA ao TC - 005/2019</t>
  </si>
  <si>
    <t>2º TA ao TC - 008/2019</t>
  </si>
  <si>
    <t>3º TA ao TC - 016/2017</t>
  </si>
  <si>
    <t>2º TA ao TC-002/2019</t>
  </si>
  <si>
    <t>7º TA ao TC-017/2016</t>
  </si>
  <si>
    <t>2º TA aoTC-006/2018</t>
  </si>
  <si>
    <t>1º TA ao TC-008/2019</t>
  </si>
  <si>
    <t xml:space="preserve">1º TA ao TCG- 001/2019 </t>
  </si>
  <si>
    <t>3º TA ao TC010/2018</t>
  </si>
  <si>
    <t>2º TA ao TC Nº025/2020</t>
  </si>
  <si>
    <t>2º TA -  TC-001/2020</t>
  </si>
  <si>
    <t>1º TA ao TC Nº002/2020</t>
  </si>
  <si>
    <t>1º TA ao TC Nº 028</t>
  </si>
  <si>
    <t>Foi aberto processo para termo aditivo nº 1230/2020. Encontra-se no CFEAS para emissão da nota de empenho em abril (só vai ser realizado em abril)</t>
  </si>
  <si>
    <t>VIANATUR VIANA TURISMO LTDA</t>
  </si>
  <si>
    <t>2º TA ao TC-011/2019</t>
  </si>
  <si>
    <t>1193/2020</t>
  </si>
  <si>
    <t>1º TA ao TC-005/2020</t>
  </si>
  <si>
    <t>669/2020</t>
  </si>
  <si>
    <t>642/2020</t>
  </si>
  <si>
    <t>1161/2020</t>
  </si>
  <si>
    <t>01.01.031101.0000076.2021</t>
  </si>
  <si>
    <t>16/03/2021 16/03/2022</t>
  </si>
  <si>
    <t>2021NE00101a 2021NE00105</t>
  </si>
  <si>
    <t xml:space="preserve"> TC 001</t>
  </si>
  <si>
    <t>Walber Mesquita. 99982-0746</t>
  </si>
  <si>
    <t>Portaria nº 77/2021 - Ana Cláudia e Salomé Amaral</t>
  </si>
  <si>
    <t>PORTARIA Nº 292/2020 - ÉRIKA BERNARDES DIAS Matrícula nº 246.985-5B e KALINY DE SOUZA LIRA ALVES Matrícula nº 249.118-4A</t>
  </si>
  <si>
    <t>Portaria nº 026 - Pablo Roney Lopes Rodrigues - DAFI- Contato: (92) 99100-8250 e Fernando Teles de Alcantara-  Contato: (92) 99523-3801- Gerência de Informática - GEINF</t>
  </si>
  <si>
    <t>Pablo Roney Lopes Rodrigues - DAFI- Contato: (92) 99100-8250</t>
  </si>
  <si>
    <t>PORTARIA Nº 012/2021 -Pablo Roney Lopes Rodrigues - DAFI- Contato: (92) 99100-8250 e Suany GABINETE Titular - Em alteração</t>
  </si>
  <si>
    <t>803/2020</t>
  </si>
  <si>
    <t>7º TA ao TC-002/2015</t>
  </si>
  <si>
    <t>PORTARIA Nº 075/2021 - CARLOS ALBERTO KITZINGER DE SOUZA e JOÃO HIPÓLITO DO VALLE NETO - SUBGERÊNCIA DE TRANSPORTE SUGET - GESTOR - RAMON DA SILVA CAVALCANTE</t>
  </si>
  <si>
    <t xml:space="preserve"> Aditivo em andamento no GEAL</t>
  </si>
  <si>
    <t>Memorando nº 007/2021. Proc. 24.2021 2º Termo Aditivo. Aguardando manifestação Gestora do Contrato para depois disponibilidade orçamentária.</t>
  </si>
  <si>
    <t>29.03 Solicitado atualização de saldo ao Fiscal</t>
  </si>
  <si>
    <t>Aditivo em andamento porém Fornecedor está com pendêcia de Certidão Prefeitura</t>
  </si>
  <si>
    <t>Foi enviado o memorando n.110/2021(Executiva) e  108/2021– GECON (fiscal do contrato). Aguardando envio pelo Gab Titular de Ofício para manifestação do Fornecedor.</t>
  </si>
  <si>
    <t>Contrato vigente. Empresa RP DE DE SALES EIRELI vai assumir após término da vigência</t>
  </si>
  <si>
    <t>Aguardando posição da Executiva quanto a renovação ou novo Processo</t>
  </si>
  <si>
    <t>Contrato Vigente.Assinatura da portaria de fiscal n°077/2021-GSEAS, encontra-se no Gabinete da Titular.</t>
  </si>
  <si>
    <t xml:space="preserve">Pablo Roney-DAFI e Fernando Teles de Alcantara-  Contato: (92) 99523-3801- Gerência de Informática - GEINF </t>
  </si>
  <si>
    <t>(Sandye) Buscando novo Fiscal E PRISSILA DA SILVA CAVALCANTE (92) 99216-2114 -DPSE</t>
  </si>
  <si>
    <t>GECON iniciando renovação</t>
  </si>
  <si>
    <t>Não Renova</t>
  </si>
  <si>
    <t xml:space="preserve">COMISSÃO DE MONITORAMENTO PORTARIA Nº 91 - KALINY DE SOUZA LIRA ALVES - CONTATO: (92) 99422-7322, ERIKA BERNARDES DIAS, GUILIANA FERREIRA </t>
  </si>
  <si>
    <t>1º TA ao TC-004/2020</t>
  </si>
  <si>
    <t>1º TA aoTC-003/2020</t>
  </si>
  <si>
    <t>1230/2020</t>
  </si>
  <si>
    <t>1231/2020</t>
  </si>
  <si>
    <t>1223/2020</t>
  </si>
  <si>
    <t xml:space="preserve"> TC 001/2021</t>
  </si>
  <si>
    <t>1012/2020</t>
  </si>
  <si>
    <t>1070/2020</t>
  </si>
  <si>
    <t>1069/2020</t>
  </si>
  <si>
    <t>76/2021</t>
  </si>
  <si>
    <t>PORTARIA Nº 123 -Francisca Bentes  de Almeida. (92) 99972-6750 e Eduardo Augusto de Aquino Ferreira (92) 99270-2226- GEMAP</t>
  </si>
  <si>
    <t>TC 002/2021</t>
  </si>
  <si>
    <t>1515/2021</t>
  </si>
  <si>
    <t>PROVER</t>
  </si>
  <si>
    <t>Cartão Emergencial durante periodo de enchente</t>
  </si>
  <si>
    <t>Prorrogação do prazo de vigência do TC 017/2016-FEAS por mais 4 meses, para fins de Vigilância Patrimonial Armada.</t>
  </si>
  <si>
    <t>BARBARA 981485567</t>
  </si>
  <si>
    <t>Carlos Felipe 98484-8974</t>
  </si>
  <si>
    <t>Serviço de Processamento de Dados para geração das informações do cartão emergencial pelo Governo do Estado do Amazonas.</t>
  </si>
  <si>
    <t>Os serviços de recrutamento e seleção de estagiários de nível médio e superior, para a  SEAS</t>
  </si>
  <si>
    <t>CIEE</t>
  </si>
  <si>
    <t>PRODAM</t>
  </si>
  <si>
    <t>Contratação de produtos e serviços por meio de Pacote de Serviços dos Correios</t>
  </si>
  <si>
    <t>R P DE SALES EIRELI</t>
  </si>
  <si>
    <t xml:space="preserve">Contratação de empresa especializada em Prestação de Serviço de Fornecimento de Alimentação preparada (Brunch, coffe break, almoço executivo, coquetel e lanche), </t>
  </si>
  <si>
    <t>Contrato Suspenso (01/05/2021)</t>
  </si>
  <si>
    <t>ABILITY</t>
  </si>
  <si>
    <t xml:space="preserve">Compra de Cestas Básicas </t>
  </si>
  <si>
    <t>TC 004/2021</t>
  </si>
  <si>
    <t>100/2021</t>
  </si>
  <si>
    <t>Processo de Aditivo nº 482/2021 em andamento</t>
  </si>
  <si>
    <t>804.2020 - SEAS</t>
  </si>
  <si>
    <t>Aguardando ok Sefaz para emissão de NE, por falta de certidão FGTS</t>
  </si>
  <si>
    <t>ARION</t>
  </si>
  <si>
    <t>AMAZONAS ENERGIA</t>
  </si>
  <si>
    <t>Contrato Emergencial vigente 180 dias</t>
  </si>
  <si>
    <t>1359/2019</t>
  </si>
  <si>
    <t>PORTARIA Nº 154.2021 - DIEGO MACAMBIRA JEZINI e IGOR ROBERTO LOPES RIBEIRO.</t>
  </si>
  <si>
    <t>PORTARIA Nº 156.2021 - DIEGO MACAMBIRA JEZINI e IGOR ROBERTO LOPES RIBEIRO.</t>
  </si>
  <si>
    <t>PORTARIA Nº 157.2021 - DIEGO MACAMBIRA JEZINI e IGOR ROBERTO LOPES RIBEIRO.</t>
  </si>
  <si>
    <t>PORTARIA Nº 158.2021 - DIEGO MACAMBIRA JEZINI e IGOR ROBERTO LOPES RIBEIRO.</t>
  </si>
  <si>
    <t>TC - 003/2021</t>
  </si>
  <si>
    <t>Prestação de Serviços de Manutenção do Servidor PROXY, Serviços de Segurança da Informação, Serviços de Regras de Acesso e o Serviço de FIREWALL em Relação a Internet</t>
  </si>
  <si>
    <t>760/2020</t>
  </si>
  <si>
    <t>PORTARIA Nº 159.2021 - DIEGO MACAMBIRA JEZINI e IGOR ROBERTO LOPES RIBEIRO.</t>
  </si>
  <si>
    <t>PORTARIA Nº 141 - HÉLIO FLÁVIO REIS PONTES e MARCOS RONEI DOS SANTOS (GRH) - Contato: (92) 99285-1889</t>
  </si>
  <si>
    <t>ROGERIO PEREIRA SALES (92) 99212-6976</t>
  </si>
  <si>
    <t>Portaria de Fiscal 173/2021 - EDNALDO BARBOSA GOMES JÚNIOR e TEREZA CELESTE FREIRE DE MOURA PANGAIO</t>
  </si>
  <si>
    <t>4º TA ao TC 010/2018</t>
  </si>
  <si>
    <t>VIGÊNCIA INICIAL</t>
  </si>
  <si>
    <t>VIGÊNCIA FINAL</t>
  </si>
  <si>
    <t>DIAS PARA TÉRMINO</t>
  </si>
  <si>
    <t>2º TA ao TC - 004/2018</t>
  </si>
  <si>
    <t>Corrigido</t>
  </si>
  <si>
    <t>pode ser prorrogado por 12 meses</t>
  </si>
  <si>
    <t>Portaria nº 119 - Francisca Bentes  de Almeida. (92) 99972-6750  e EDUARDO AUGUSTO AQUINO FERREIRA</t>
  </si>
  <si>
    <t>Portaria nº 120 - Francisca Bentes  de Almeida. (92) 99972-6750  E EDUARDO AUGUSTO AQUINO FERREIRA</t>
  </si>
  <si>
    <t>erro no extrato</t>
  </si>
  <si>
    <t>Falta designar 1 fiscal</t>
  </si>
  <si>
    <t>PORTARIA Nº 184/2021 - FRANCISCA BENTES DE ALMEIDA</t>
  </si>
  <si>
    <t>PORTARIA Nº 183/2021 - DIEGO MACAMBIRA JEZINI e IGOR ROBERTO LOPES RIBEIRO</t>
  </si>
  <si>
    <t>482/2021</t>
  </si>
  <si>
    <t>Responsável</t>
  </si>
  <si>
    <t>Fabrizzio</t>
  </si>
  <si>
    <t>Memorando 145/2021 para abertura do 4º TATC em 13 de abril de 2021, em GABEX desde 10/06/2021</t>
  </si>
  <si>
    <t>1º TA ao TC - 001/2020</t>
  </si>
  <si>
    <t>divergeencia entre TA e extrato e dados da renovação</t>
  </si>
  <si>
    <t>1005/2019</t>
  </si>
  <si>
    <t>GESTOR ATUALIZADO, correção do ano do contrato</t>
  </si>
  <si>
    <t>valor global corrigido</t>
  </si>
  <si>
    <t>Prestação de Serviço de agenciamento de viagens para fornecimento de passagens intermunicipais e interestaduais</t>
  </si>
  <si>
    <t>Mudança portaria Fiscal</t>
  </si>
  <si>
    <t>PORTARIA Nº 140.2021 - HÉLIO FLÁVIO REIS e LEONARDO AUGUSTO DO NASCIMENTO FALCÃO DOS SANTOS</t>
  </si>
  <si>
    <t>Vigencia corrigida, sem valor mensal</t>
  </si>
  <si>
    <t>Portaria nº 136 - FRANCISCA ALMEIDA, RAQUEL REIS, JOÃO HIPÓLITO NETO, EMANUEL DE ARAÚJO, ELISÂNGELA FERNDANDES, EDUARDO FERREIRA, CYBELLE MARILIA NOVO e ALCIMIRA KEROLLANY NORONHA (92) 99972-6750</t>
  </si>
  <si>
    <t>Portaria nº 179 - Emanuel A. P. R. L. Araújo Contato:  (92) 98442-9971, Antonio Moraes de Aquino Contato: (92) 99133-1349 - SUGEAL</t>
  </si>
  <si>
    <t>TRIVALE ADM</t>
  </si>
  <si>
    <t>480/2021</t>
  </si>
  <si>
    <t>457/2021</t>
  </si>
  <si>
    <t>O presente aditamento tem por objeto Contratação Emergencial de empresa especializada na prestação de serviço de alimentação por mais180 (cento e oitenta) dias</t>
  </si>
  <si>
    <t>8º TA ao TC-017/2016</t>
  </si>
  <si>
    <t>340/2021</t>
  </si>
  <si>
    <t>2º TA ao TC-008/2019</t>
  </si>
  <si>
    <t>024/2021</t>
  </si>
  <si>
    <t>Empresa especializada na prestação de serviço de agenciamento de viagens para fornecimento de passagens aéreas, fluviais e terrestres intermunicipais e interestaduais, para atender as necessidades operacionalização dos programas, projetos, serviços e gestão do sistema único de assistência social do amazonas, com recursos provenientes do Fundo Estadual de Asssistência Social - FEAS.</t>
  </si>
  <si>
    <t>Aquisição de gêneros alimentícios para acolhimento de migrantes Venezuelanos em situação de vulnerabilidade
em decorrência do fluxo migratório</t>
  </si>
  <si>
    <t xml:space="preserve"> Aditamento tem por objeto renovação de
prazo de vigência do Termo de Contrato por mais 03 (três) meses, para fins de continuidade da locação de veículos, para atender as
necessidades da SEAS e suas unidades.</t>
  </si>
  <si>
    <t>663/2021</t>
  </si>
  <si>
    <t>5º TA ao TC-006/2016</t>
  </si>
  <si>
    <t>Processo de Aditivo 374/2021 em andamento na GEAL desde 08/06/2021</t>
  </si>
  <si>
    <t xml:space="preserve"> Processo 373.2021 para emissão de NE no GEOF</t>
  </si>
  <si>
    <t>Pablo Roney Lopes Rodrigues - DAFI- Contato: (92) 99100-8250 e Diego Macambira- Gerência de Informática - GEINF</t>
  </si>
  <si>
    <t>1TA ao TC-011/2020</t>
  </si>
  <si>
    <t>TC-003/2021</t>
  </si>
  <si>
    <t>799/20</t>
  </si>
  <si>
    <t>ELIZABETE LACERDA CHAVES</t>
  </si>
  <si>
    <t>7470/2020 (CSC) e 1378/2019 (SEAS)</t>
  </si>
  <si>
    <t>Portaria 077/2021 Ana Cláudia Soares Rocha e Salomé Amaral Coelho 99982-0746</t>
  </si>
  <si>
    <t>LUCIANA</t>
  </si>
  <si>
    <t>FABRIZZIO</t>
  </si>
  <si>
    <t>RAIZA ELANICE</t>
  </si>
  <si>
    <t>DÉBORA</t>
  </si>
  <si>
    <t>Sistema</t>
  </si>
  <si>
    <t>2º Termo Aditvo ao Contrato nº 001/2020 para prorrogação  do Prazo de Vigência Contratual por mais 12 (doze) meses para prestação dos Serviços de Manutenção Predial e Preventiva e Corretiva, com fornecimento  de material e mão-de obra</t>
  </si>
  <si>
    <t>obs</t>
  </si>
  <si>
    <t>SIGED</t>
  </si>
  <si>
    <t>Novo processo em andamento 899/2021 (2º TA ao TC) recebido na GECON em 10/06/2021</t>
  </si>
  <si>
    <t>1º TA ao TC-002/2019</t>
  </si>
  <si>
    <t>AADESAM / Alimentação adequada</t>
  </si>
  <si>
    <t>AADESAM / Aprimora</t>
  </si>
  <si>
    <t>AADESAM / Rede de Proteção</t>
  </si>
  <si>
    <t>SPRO</t>
  </si>
  <si>
    <t>Contrato Vigente, novo Processo Licitatório em andamento no GEAL, recebido na GECON em 10/06/2021</t>
  </si>
  <si>
    <t>Processo para 3º Termo Aditivo nº 481/2021 em andamento, na GECON desde 15/04/2021</t>
  </si>
  <si>
    <t>TA não menciona valor, por ser valor estimado por unidade, fl. 222 (processo de compra) informa valor global</t>
  </si>
  <si>
    <t>Pasta digital do 2º TA, não montada, processo ainda não recebido na GECON (11/06/2021</t>
  </si>
  <si>
    <t>Erro no prazo (no contrato está 3, nos demais 6 meses, informado ao DIOGO</t>
  </si>
  <si>
    <t>PORTARIA Nº 181 - Emanuel Antonio P. R. L. Araújo Contato:  (92) 98442-9971, Antonio Moraes de Aquino Contato: (92) 99133-1349 - SUGEAL.</t>
  </si>
  <si>
    <t>Na pasta digital apenas extrato</t>
  </si>
  <si>
    <t>2° TA ao TC - 005/2020</t>
  </si>
  <si>
    <t>Portaria não está na pasta digital</t>
  </si>
  <si>
    <t>Art 4 e 5 do contrato são incompatíveis</t>
  </si>
  <si>
    <t>Portaria de Fiscal nº 15 KELLY CRISTINE DA COSTA SANTOS TAVARES e MAGNA FRAGAS DIAS MAR</t>
  </si>
  <si>
    <t>PORTARIA Nº 176/2020 - EMANUEL ANTONIO P. R. L. ARAÚJO Contato: (92) 98442-9971, ANTONIO M. DE AQUINO Contato: (92) 99133-1349 - SUGEAL</t>
  </si>
  <si>
    <t>Portaria nº 77/2021 - ANA CLÁUDIA e SALOMÉ AMARAL</t>
  </si>
  <si>
    <t xml:space="preserve">Portaria de Fiscal nº 165.2020 - EDUARDO AUGUSTO DE AQUINO e ANTÔNIO DE MORAES DE AQUINO. Portaria de Gestor nº 125- FRANCISCA BENTES  DE ALMEIDA. (92) 99972-6750 </t>
  </si>
  <si>
    <t>ELIZABETE</t>
  </si>
  <si>
    <t xml:space="preserve">Portaria de Fiscal nº 163/2020 - EDUARDO AUGUSTO DE AQUINO e ANTÔNIO DE MORAES DE AQUINO. Portaria de Gestor nº 124- FRANCISCA BENTES  DE ALMEIDA. (92) 99972-6750 </t>
  </si>
  <si>
    <t>SPROWEB</t>
  </si>
  <si>
    <t>Na pasta não está 6º nem o 7º TA</t>
  </si>
  <si>
    <t>Fonte</t>
  </si>
  <si>
    <t>FEAS</t>
  </si>
  <si>
    <t>ANDRÉ LUIZ NUNES ZOGAHIB - 3627-3430 / 3449</t>
  </si>
  <si>
    <t>ANA CAROLINE DE SOUZA RAMOS - (11) 4313-4620</t>
  </si>
  <si>
    <t>LUIZ CARLOS COSTA COUTO / KELEN - 98200-0756</t>
  </si>
  <si>
    <t>central 31331221</t>
  </si>
  <si>
    <t>Bruno - (92) 98214-3344</t>
  </si>
  <si>
    <t>ROZETE - 99152-3085</t>
  </si>
  <si>
    <t>DIEGO DANTAS CESTARO - 98414-8278</t>
  </si>
  <si>
    <t>ROZETE 99152 -3085</t>
  </si>
  <si>
    <t>LEANDRO DE AZEVEDO GUEDES - (92) 99163-5736</t>
  </si>
  <si>
    <t>ALESSANDRA CANDICE  E HELLEN APARECIDA CARDOSO - (92) 99142-1625</t>
  </si>
  <si>
    <t>GIULIANO DE JESUS DOS SANTOS PINTO -(92) 9997-1005</t>
  </si>
  <si>
    <t>Alberto 984139756</t>
  </si>
  <si>
    <t>Linconl - 99300-1212</t>
  </si>
  <si>
    <t>SEAS</t>
  </si>
  <si>
    <t>OBS</t>
  </si>
  <si>
    <t>TCT 001/2021</t>
  </si>
  <si>
    <t>FUNDAÇÃO AMAZONENSE DE ALTO
RENDIMENTO – FAAR e SECRETARIA
DE ESTADO DA EDUCAÇÃO E
DESPORTO - SEDUC</t>
  </si>
  <si>
    <t>TCT 002/2021</t>
  </si>
  <si>
    <t>SECRETARIA DE ESTADO DA
CULTURA E ECONOMIA CRIATIVA -
SEC e SECRETARIA DE ESTADO DA
EDUCAÇÃO E DESPORTO – SEDUC</t>
  </si>
  <si>
    <t>Novo Processo022/2021-SEAS Edital aprovado</t>
  </si>
  <si>
    <t>Contrato/Aditivo</t>
  </si>
  <si>
    <t>Data da Assinatura</t>
  </si>
  <si>
    <t>Data da Publicação no D.O.E.</t>
  </si>
  <si>
    <t>Vigência</t>
  </si>
  <si>
    <t>Contratado</t>
  </si>
  <si>
    <t>Endereço</t>
  </si>
  <si>
    <t>Valor Global do Termo de Fomento</t>
  </si>
  <si>
    <t>Modalidade e nº da Licitação</t>
  </si>
  <si>
    <t>Nº da NE Data</t>
  </si>
  <si>
    <t>Valor Empenhado</t>
  </si>
  <si>
    <t>Valor Liquidado</t>
  </si>
  <si>
    <t>Valor Pago</t>
  </si>
  <si>
    <t>Modalidade</t>
  </si>
  <si>
    <t>nº da Licitação</t>
  </si>
  <si>
    <t>Nº da NE</t>
  </si>
  <si>
    <t>Data da NE</t>
  </si>
  <si>
    <r>
      <t xml:space="preserve">Prazo </t>
    </r>
    <r>
      <rPr>
        <sz val="8"/>
        <color rgb="FF000000"/>
        <rFont val="Calibri"/>
        <family val="2"/>
      </rPr>
      <t>(em meses)</t>
    </r>
  </si>
  <si>
    <t>nicio</t>
  </si>
  <si>
    <t>Fim</t>
  </si>
  <si>
    <t>Contrato vigente e Novo processo nº 273.2021 3º TA, no GEOF para providências desde 07/05/2021</t>
  </si>
  <si>
    <t>1º TA ao TC 007/2018</t>
  </si>
  <si>
    <t>AMAZONAS ENERGIA (ALTA TENSÃO)</t>
  </si>
  <si>
    <t>AMAZONAS ENERGIA (BAIXA TENSÃO)</t>
  </si>
  <si>
    <t>PORTARIA Nº 122 -Francisca B.  de Almeida. (92) 99972-6750 e Eduardo A. de A. Ferreira (92) 99270-2226- GEMAP</t>
  </si>
  <si>
    <t>Portaria nº 180 - Emanuel A. P. R. L. Araújo Contato:  (92) 98442-9971, Antonio M. de Aquino Contato: (92) 99133-1349 - SUGEAL</t>
  </si>
  <si>
    <t>PORTARIA Nº 168 -  Antonio M. de Aquino Contato: (92) 99133-1349 - SUGEAL, Eduardo A. de A. Ferreira (92) 99270-2226- GEMAP. Portaria de Gestor nº 121- Francisca Bentes  de Almeida.</t>
  </si>
  <si>
    <t>AADESAM</t>
  </si>
  <si>
    <t>ENGEPRO</t>
  </si>
  <si>
    <t>TCG 001/2021</t>
  </si>
  <si>
    <t>TC 005/21</t>
  </si>
  <si>
    <t>1ºTA ao TC 002/2021</t>
  </si>
  <si>
    <t>CNPJ</t>
  </si>
  <si>
    <t>ENDEREÇO</t>
  </si>
  <si>
    <t>NOME COMPLETO</t>
  </si>
  <si>
    <t>e-mail</t>
  </si>
  <si>
    <t>QUALIFICAÇÃO</t>
  </si>
  <si>
    <t>REPRESENTANTE_1</t>
  </si>
  <si>
    <t>DADOS_DO_REPRESENTANTE_1</t>
  </si>
  <si>
    <t>REPRESENTANTE_2</t>
  </si>
  <si>
    <t>DADOS_DO_REPRESENTANTE_2</t>
  </si>
  <si>
    <t>3º TA ao TC-011/2019</t>
  </si>
  <si>
    <t>TC - 006/2021</t>
  </si>
  <si>
    <t>PROVER - PROMOÇÃO DE VENDAS LTDA</t>
  </si>
  <si>
    <t xml:space="preserve"> Aditamento tem por objeto renovação de prazo de vigência do Termo de Contrato por mais 03 (três) meses, para fins de continuidade da locação de veículos, para atender as
necessidades da SEAS e suas unidades.</t>
  </si>
  <si>
    <t>12 de março de 2021</t>
  </si>
  <si>
    <t>ASSOCIAÇÃO PHILIPPE SÓCIAS DA COMUNIDADE NOVA ALIANÇA - COMUNIDADE NOVA ALIANÇA</t>
  </si>
  <si>
    <t>Rua Visconde de Mauá, nº 339, Centro, CEP nº 69.005-430, Manaus/AM</t>
  </si>
  <si>
    <t>ATEVALDO MENEZES DA SILVA</t>
  </si>
  <si>
    <t>ofertar atendimentos e atividades para 80 jovens, adultos, idosos e famílias que utilizam as ruas como espaço de moradia e/ou sobrevivência</t>
  </si>
  <si>
    <t>Verificado em</t>
  </si>
  <si>
    <t>Portaria Nº 233 - Níxon Ricardo Cardoso Da Fonseca Contato: (92) 99307-4051, Cybelle Marilia Wilkens Novo - Contato: (92) 98841-8005, Rejane Solange Alves Menezes.</t>
  </si>
  <si>
    <t>DIAS PARA FIM</t>
  </si>
  <si>
    <t>FIM DA VIGÊNCIA</t>
  </si>
  <si>
    <t>INICIO DA VIGÊNCIA</t>
  </si>
  <si>
    <t>PORTARIA Nº 281 - LEONARDO AUGUSTO DO NASCIMENTO FALCÃO DOS SANTOS CONTATO: (92) 98180-7741 - GRH e RICARDO LIMA DRAY MATOS</t>
  </si>
  <si>
    <t>Rótulos de Linha</t>
  </si>
  <si>
    <t>Total Geral</t>
  </si>
  <si>
    <t>Soma de VALOR GLOBAL</t>
  </si>
  <si>
    <t>1º TA ao TCG- 001/2019</t>
  </si>
  <si>
    <t>Contagem de CONTRATO/ADITIVO</t>
  </si>
  <si>
    <t>Contagem de CONTRATO / ADITIVO</t>
  </si>
  <si>
    <t>Total</t>
  </si>
  <si>
    <t>DIAS P/ FIM</t>
  </si>
  <si>
    <t>Francisca - 99463-2884</t>
  </si>
  <si>
    <t>Walber Mesquita - 9982-0746 e 3232-1821</t>
  </si>
  <si>
    <t>IVAIR FERREIRA     (92) 98265-0201</t>
  </si>
  <si>
    <t>RAIZA CLARICE</t>
  </si>
  <si>
    <t>Alberto Magalhães - 98157-0099A17</t>
  </si>
  <si>
    <t>Portaria de Fiscal 278/2021 - EDNALDO BARBOSA GOMES JÚNIOR e TEREZA CELESTE FREIRE DE MOURA PANGAIO</t>
  </si>
  <si>
    <t>José Lima Alves de Oliveira e Geraldo (92) 994227677</t>
  </si>
  <si>
    <t>480/2021-90</t>
  </si>
  <si>
    <t>José Nilmar Alves de Oliveira e Geraldo (92) 994227677</t>
  </si>
  <si>
    <t>TC 007/2021</t>
  </si>
  <si>
    <t>comercial@amazoncopy.com.br</t>
  </si>
  <si>
    <t>sadeamagalhaes@gmail.com</t>
  </si>
  <si>
    <t>amesquita.com05@gmail.com</t>
  </si>
  <si>
    <t>marinez@millmanaus.com</t>
  </si>
  <si>
    <t>presidencia@aadesam.org.br</t>
  </si>
  <si>
    <t>dmax.comercio@gmail.com</t>
  </si>
  <si>
    <t>operacional@esgotec.com</t>
  </si>
  <si>
    <t>restaurantebudega@yahoo.com.br</t>
  </si>
  <si>
    <t>ajrefeicoes@gmail.com</t>
  </si>
  <si>
    <t>terezinha_extra@yahoo.com.br</t>
  </si>
  <si>
    <t>rpsales@gmail.com</t>
  </si>
  <si>
    <t>tawrus@grupotawrus.com</t>
  </si>
  <si>
    <t>RAIMUNDO SANTANA - 98853-1394</t>
  </si>
  <si>
    <t>aguasdaterra@hotmail.com</t>
  </si>
  <si>
    <t>Euziane 3664-2441 / 99991-2950</t>
  </si>
  <si>
    <t>RAFAELA 98266-3808 e 99296-6212</t>
  </si>
  <si>
    <t>MARIA DO PERPÉTUO SOCORRO DA SILVA OLIVEIRA</t>
  </si>
  <si>
    <t>franciborga@gmail.com</t>
  </si>
  <si>
    <t>biratsilva@hotmail.com</t>
  </si>
  <si>
    <t>alessandrofinanceiro@trevoturismo.com.br</t>
  </si>
  <si>
    <t>PORTARIA Nº 91 - Kaliny de Souza Lira Alves, Erika Bernardes Dias e Guiliana Ferreira</t>
  </si>
  <si>
    <t>Portaria nº 119 - Selma Deane de Lima Melo, Edimara Travasso Andrade, Salomé Amaral Coelho</t>
  </si>
  <si>
    <t>PORTARIA Nº 181 - Emanuel Antonio P. R. L. Araújo, Antonio Moraes de Aquino</t>
  </si>
  <si>
    <t>Portaria 327/2021 Ana Cláudia Soares Rocha e Cybelle Marília Wilkens da Costa Novo</t>
  </si>
  <si>
    <t>TC 008/2021</t>
  </si>
  <si>
    <t>ONIX - ANTIGA D' MAX</t>
  </si>
  <si>
    <t>2TA ao TC-011/2020</t>
  </si>
  <si>
    <t xml:space="preserve">2º TA ao TCG- 001/2019 </t>
  </si>
  <si>
    <t>899/2021-41 SIGED</t>
  </si>
  <si>
    <t>3197/2021-10</t>
  </si>
  <si>
    <t xml:space="preserve">1° TA ao TC 001/2021 </t>
  </si>
  <si>
    <t>Contratação de empresa especializada em Prestação de Serviço de Fornecimento de Alimentação preparada (Brunch, coffe break, almoço executivo, coquetel e lanche), ( 25%)</t>
  </si>
  <si>
    <t>3229/2021-87</t>
  </si>
  <si>
    <t>1º TA ao TCG-002/2020</t>
  </si>
  <si>
    <t>Portaria 553-2021 - Elisângela e Francisca Bentes de Almeida</t>
  </si>
  <si>
    <t>PORTARIA Nº 533/2020 - EMANUEL ANTONIO P. R. L. ARAÚJO e GILVAN</t>
  </si>
  <si>
    <t>TC 005/2021</t>
  </si>
  <si>
    <t>Portaria 534/2021 -  Francisca Bentes de Almeida e Gilvan</t>
  </si>
  <si>
    <t>1º TA ao TC-003/2021</t>
  </si>
  <si>
    <t>Portaria de Fiscal nº 539/2021 - Gilvan e Ramon. Portaria de Gestor nº 124- FRANCISCA BENTES  DE ALMEIDA.</t>
  </si>
  <si>
    <t>Portaria de Fiscal nº 540/2021 -Gilvan e Ramon - Portaria de Gestor nº 124- FRANCISCA BENTES  DE ALMEIDA.</t>
  </si>
  <si>
    <t>10º TA ao TC-017/2016</t>
  </si>
  <si>
    <t>Acréscimo de 8.77%, de 2 postos diunos e 2 postos noturnos</t>
  </si>
  <si>
    <t>PORTARIA Nº 521/2021 - Ramon e Emanuel. Portaria de Gestor nº 121- Francisca Bentes  de Almeida.</t>
  </si>
  <si>
    <t>PORTARIA Nº 538/2021 - Ramon e Gilvan</t>
  </si>
  <si>
    <t>Processo 3154/2021 -Aditivado, finalizado (Arquivado)  / / Novo Lic. Segurança nº 5486/21 SPROWEB - está no GEAL desde 13/8/2021.</t>
  </si>
  <si>
    <t>Aditivo de prazo</t>
  </si>
  <si>
    <t>PAULA FRASSINETTI CORREA LIMA OMENA- ME</t>
  </si>
  <si>
    <t>TCG-001/2021</t>
  </si>
  <si>
    <t>3626/2021-59</t>
  </si>
  <si>
    <t>AADESAM / Restaurante</t>
  </si>
  <si>
    <t>Contrato de Gestão - Projeto de Implantação de Restaurantes Pupulares no Interior do Estado do Amazonas-SEAS</t>
  </si>
  <si>
    <t>CONTRATO FORMALIZADO E VIGENTE NO GECON -STATUS ATUALIZADO MANIFESTAÇAO 3TA -MEMO 350</t>
  </si>
  <si>
    <t>PORTARIA Nº 597 - ÉRIKA E KALYNE</t>
  </si>
  <si>
    <t>3154/2021-34</t>
  </si>
  <si>
    <t>3366/2021-11</t>
  </si>
  <si>
    <t>858/2021-55</t>
  </si>
  <si>
    <t xml:space="preserve">Contrato Vigente </t>
  </si>
  <si>
    <t>Contrato Vigente  Memo.329/2021, referente ao Aditivo enviado a GABEX desde dia 29/09/2021 - status Atualizado dia 15/12/2021 - aguardando Secretária</t>
  </si>
  <si>
    <t>Portaria 192/2021 -DIEGO MACAMBIRA JEZINI e IGOR ROBERTO LOPES RIBEIRO.</t>
  </si>
  <si>
    <t>663/2021-05</t>
  </si>
  <si>
    <t>954/2021-01</t>
  </si>
  <si>
    <t>4º TA ao TC-001/2020</t>
  </si>
  <si>
    <t>2994/2021-80</t>
  </si>
  <si>
    <t xml:space="preserve"> o acréscimo de 6,59% no contrato n° 001/2020-FEAS, que tem como objeto a prestação de serviços de manutenção predial preventiva e corretiva com fornecimento de material para atender as necessidades da Secretaria de Estado da Assistência Social – SEAS e suas unidades.</t>
  </si>
  <si>
    <t xml:space="preserve">Tem como Objeto o Reequilíbrio econômico-financeiro de 9,77%, o contrato 002/2020, conforme a CCT de 2021/2021, que tem por objeto a prestação de serviço continuado de limpeza, asseio e conservação, com fornecimento de todos os materiais e equipamentos necessários à execução dos serviços nas dependências da Secretaria de Estado da Assistência Social e suas unidades.
</t>
  </si>
  <si>
    <t>2º TA ao TC Nº002/2020</t>
  </si>
  <si>
    <t>1128/2020</t>
  </si>
  <si>
    <t>Contrato Vigente- 3° TA n° 3116/2021-81 em Instrução no GECON</t>
  </si>
  <si>
    <t>2° TA ao TC-020/2020</t>
  </si>
  <si>
    <t>3176/2021-02</t>
  </si>
  <si>
    <t>TC-XXX/2021</t>
  </si>
  <si>
    <t>1491/2021-97</t>
  </si>
  <si>
    <t xml:space="preserve">No GEOF para emissão NE.  </t>
  </si>
  <si>
    <t>DANIELA</t>
  </si>
  <si>
    <t xml:space="preserve">JOÃO HIPOLITO </t>
  </si>
  <si>
    <t>NORTHWARE COM.E SERV. LTDA</t>
  </si>
  <si>
    <t>Aquisição de bens - MICROMPUTADOR - Equipagem 91 Cras.</t>
  </si>
  <si>
    <t xml:space="preserve">R$ </t>
  </si>
  <si>
    <t>3465/21-01</t>
  </si>
  <si>
    <t>PORTARIA Nº - 013/2022 - Diego Macambira e Igor Ribeiro</t>
  </si>
  <si>
    <t>Fornecimento de refeição preparada</t>
  </si>
  <si>
    <t>MEMO 303/2021 DAFI/GABEX (21/10/2021) solicitando manifestação para abertura processo de aditivo.                     STATUS ATULIZADO 15/12/2021 - AINDA SE ENCONTRA GABEX . (LUIZ)</t>
  </si>
  <si>
    <t>SISTEMA</t>
  </si>
  <si>
    <t>RESPONSÁVEL</t>
  </si>
  <si>
    <t>01/12/2021         a                       29/05/2022</t>
  </si>
  <si>
    <t xml:space="preserve">13/06/2021                  a            12/06/2022 </t>
  </si>
  <si>
    <t xml:space="preserve">05/03/2020           a                                  05/03/2022 </t>
  </si>
  <si>
    <t>24/11/2021                      a                 24/11/2022</t>
  </si>
  <si>
    <t xml:space="preserve">28/05/2020            a                  28/05/2022 </t>
  </si>
  <si>
    <t>03/10/2021         a          02/10/2022</t>
  </si>
  <si>
    <t>15/09/2021                a              14/09/2022</t>
  </si>
  <si>
    <t xml:space="preserve">16/03/2021          a            16/03/2022 </t>
  </si>
  <si>
    <t xml:space="preserve">02/06/2021          a             01/06/2022 </t>
  </si>
  <si>
    <t xml:space="preserve">17/04/2021         a              16/04/2022 </t>
  </si>
  <si>
    <t>07/11/2021                  a                 05/04/2022</t>
  </si>
  <si>
    <t xml:space="preserve">03/09/2021                a                  02/09/2022 </t>
  </si>
  <si>
    <t xml:space="preserve">19/05/2021                 a                  19/05/2022 </t>
  </si>
  <si>
    <t xml:space="preserve">11/01/2021           a                  10/01/2022 </t>
  </si>
  <si>
    <t xml:space="preserve">04/02/2021                     a                  03/02/2022 </t>
  </si>
  <si>
    <t>27/08/2021                    a                   26/08/2022 (assinatura Aditvo 03/11/21)</t>
  </si>
  <si>
    <t xml:space="preserve">14/04/2021                 a                  13/04/2022 </t>
  </si>
  <si>
    <t xml:space="preserve">19/11/2021                  a                  18/11/2022 </t>
  </si>
  <si>
    <t>07/12/2021                   a                   04/04/2022</t>
  </si>
  <si>
    <t xml:space="preserve">16/02/2021                  a                15/02/2022 </t>
  </si>
  <si>
    <t>N° 597/2021                                         TÂNIA REGINA ALAMEIDA DOS SANTOS                                               SELMA DEANE DE LIMA MELO                                          KALINY DE SOUZA LIRA ALVES</t>
  </si>
  <si>
    <t>A V SERVIÇOS</t>
  </si>
  <si>
    <t>Serviço de controle de pragas</t>
  </si>
  <si>
    <t>441/2021</t>
  </si>
  <si>
    <t>TC-006/2021</t>
  </si>
  <si>
    <t>01/12/2021                      a                 01/12/2022</t>
  </si>
  <si>
    <t>CONTRATOS E TERMOS ADITIVOS VIGENTES FEAS 2021                                     ATUALIZAÇÃO 25/01/2022</t>
  </si>
  <si>
    <r>
      <t xml:space="preserve">CT 005/2021- </t>
    </r>
    <r>
      <rPr>
        <b/>
        <i/>
        <sz val="14"/>
        <rFont val="Arial"/>
        <family val="2"/>
      </rPr>
      <t>Vigent</t>
    </r>
    <r>
      <rPr>
        <b/>
        <sz val="14"/>
        <rFont val="Arial"/>
        <family val="2"/>
      </rPr>
      <t xml:space="preserve">e </t>
    </r>
    <r>
      <rPr>
        <sz val="14"/>
        <rFont val="Arial"/>
        <family val="2"/>
      </rPr>
      <t xml:space="preserve">- o processo 1102/2021 foi solicitado o cancelamento do saldo de empenho pois o objeto já foi cumprido e já temos um proc. Vigente, processo está no Geof com NE cancelada.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</si>
</sst>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R$&quot;* #,##0.00_-;&quot;-R$&quot;* #,##0.00_-;_-&quot;R$&quot;* \-??_-;_-@_-"/>
    <numFmt numFmtId="165" formatCode="&quot;R$ &quot;#,##0.00;[Red]&quot;-R$ &quot;#,##0.00"/>
    <numFmt numFmtId="166" formatCode="d/m/yyyy"/>
    <numFmt numFmtId="167" formatCode="_-* #,##0.00_-;\-* #,##0.00_-;_-* \-??_-;_-@_-"/>
  </numFmts>
  <fonts count="31" x14ac:knownFonts="1">
    <font>
      <sz val="11"/>
      <color rgb="FF000000"/>
      <name val="Calibri"/>
      <family val="2"/>
      <charset val="1"/>
    </font>
    <font>
      <sz val="11"/>
      <color rgb="FF000000"/>
      <name val="Calibri"/>
      <family val="2"/>
      <charset val="1"/>
    </font>
    <font>
      <b/>
      <sz val="12"/>
      <color rgb="FF000000"/>
      <name val="Arial"/>
      <family val="2"/>
      <charset val="1"/>
    </font>
    <font>
      <b/>
      <sz val="9"/>
      <color rgb="FF000000"/>
      <name val="Arial"/>
      <family val="2"/>
      <charset val="1"/>
    </font>
    <font>
      <sz val="9"/>
      <color theme="1"/>
      <name val="Arial"/>
      <family val="2"/>
      <charset val="1"/>
    </font>
    <font>
      <sz val="9"/>
      <color theme="1"/>
      <name val="Arial"/>
      <family val="2"/>
    </font>
    <font>
      <sz val="9"/>
      <color theme="1"/>
      <name val="Calibri"/>
      <family val="2"/>
      <charset val="1"/>
    </font>
    <font>
      <sz val="14"/>
      <color rgb="FF000000"/>
      <name val="Arial"/>
      <family val="2"/>
    </font>
    <font>
      <sz val="12"/>
      <color rgb="FF000000"/>
      <name val="Arial"/>
      <family val="2"/>
    </font>
    <font>
      <sz val="14"/>
      <color rgb="FF000000"/>
      <name val="Calibri"/>
      <family val="2"/>
      <charset val="1"/>
    </font>
    <font>
      <b/>
      <sz val="12"/>
      <color theme="1"/>
      <name val="Arial"/>
      <family val="2"/>
    </font>
    <font>
      <b/>
      <sz val="12"/>
      <color rgb="FF000000"/>
      <name val="Arial"/>
      <family val="2"/>
    </font>
    <font>
      <sz val="12"/>
      <color theme="1"/>
      <name val="Arial"/>
      <family val="2"/>
    </font>
    <font>
      <sz val="12"/>
      <color rgb="FFFF0000"/>
      <name val="Arial"/>
      <family val="2"/>
    </font>
    <font>
      <sz val="12"/>
      <name val="Arial"/>
      <family val="2"/>
    </font>
    <font>
      <sz val="8"/>
      <color rgb="FF000000"/>
      <name val="Calibri"/>
      <family val="2"/>
    </font>
    <font>
      <i/>
      <sz val="11"/>
      <color rgb="FF000000"/>
      <name val="Calibri"/>
      <family val="2"/>
    </font>
    <font>
      <u/>
      <sz val="11"/>
      <color theme="10"/>
      <name val="Calibri"/>
      <family val="2"/>
      <charset val="1"/>
    </font>
    <font>
      <b/>
      <sz val="14"/>
      <color rgb="FF000000"/>
      <name val="Calibri"/>
      <family val="2"/>
    </font>
    <font>
      <sz val="12"/>
      <color theme="1"/>
      <name val="Calibri"/>
      <family val="2"/>
    </font>
    <font>
      <u/>
      <sz val="12"/>
      <color theme="10"/>
      <name val="Arial"/>
      <family val="2"/>
    </font>
    <font>
      <u/>
      <sz val="12"/>
      <color theme="10"/>
      <name val="Calibri"/>
      <family val="2"/>
      <charset val="1"/>
    </font>
    <font>
      <b/>
      <sz val="12"/>
      <color theme="1"/>
      <name val="Arial Black"/>
      <family val="2"/>
    </font>
    <font>
      <b/>
      <sz val="14"/>
      <color theme="1"/>
      <name val="Arial"/>
      <family val="2"/>
    </font>
    <font>
      <b/>
      <sz val="14"/>
      <color rgb="FF000000"/>
      <name val="Arial"/>
      <family val="2"/>
    </font>
    <font>
      <sz val="14"/>
      <color theme="1"/>
      <name val="Arial"/>
      <family val="2"/>
    </font>
    <font>
      <sz val="14"/>
      <name val="Arial"/>
      <family val="2"/>
    </font>
    <font>
      <u/>
      <sz val="14"/>
      <color theme="10"/>
      <name val="Arial"/>
      <family val="2"/>
    </font>
    <font>
      <b/>
      <sz val="14"/>
      <color rgb="FF000000"/>
      <name val="Arial Black"/>
      <family val="2"/>
    </font>
    <font>
      <b/>
      <i/>
      <sz val="14"/>
      <name val="Arial"/>
      <family val="2"/>
    </font>
    <font>
      <b/>
      <sz val="14"/>
      <name val="Arial"/>
      <family val="2"/>
    </font>
  </fonts>
  <fills count="6">
    <fill>
      <patternFill patternType="none"/>
    </fill>
    <fill>
      <patternFill patternType="gray125"/>
    </fill>
    <fill>
      <patternFill patternType="solid">
        <fgColor rgb="FFFFFFFF"/>
        <bgColor rgb="FFFFFFCC"/>
      </patternFill>
    </fill>
    <fill>
      <patternFill patternType="solid">
        <fgColor theme="0"/>
        <bgColor rgb="FFFFFFCC"/>
      </patternFill>
    </fill>
    <fill>
      <patternFill patternType="solid">
        <fgColor theme="0"/>
        <bgColor indexed="64"/>
      </patternFill>
    </fill>
    <fill>
      <patternFill patternType="solid">
        <fgColor rgb="FF00B050"/>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right style="thin">
        <color auto="1"/>
      </right>
      <top style="medium">
        <color indexed="64"/>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167" fontId="1" fillId="0" borderId="0" applyBorder="0" applyProtection="0"/>
    <xf numFmtId="164" fontId="1" fillId="0" borderId="0" applyBorder="0" applyProtection="0"/>
    <xf numFmtId="0" fontId="17" fillId="0" borderId="0" applyNumberFormat="0" applyFill="0" applyBorder="0" applyAlignment="0" applyProtection="0"/>
  </cellStyleXfs>
  <cellXfs count="207">
    <xf numFmtId="0" fontId="0" fillId="0" borderId="0" xfId="0"/>
    <xf numFmtId="0" fontId="4" fillId="3" borderId="1" xfId="0" applyFont="1" applyFill="1" applyBorder="1" applyAlignment="1">
      <alignment horizontal="center" vertical="center" wrapText="1"/>
    </xf>
    <xf numFmtId="2" fontId="4" fillId="3" borderId="2"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vertical="center" wrapText="1"/>
    </xf>
    <xf numFmtId="164" fontId="4" fillId="3" borderId="1" xfId="2" applyFont="1" applyFill="1" applyBorder="1" applyAlignment="1" applyProtection="1">
      <alignment vertical="center"/>
    </xf>
    <xf numFmtId="164" fontId="4" fillId="3" borderId="1" xfId="2" applyFont="1" applyFill="1" applyBorder="1" applyAlignment="1" applyProtection="1">
      <alignment horizontal="center" vertical="center"/>
    </xf>
    <xf numFmtId="0" fontId="5" fillId="3" borderId="1" xfId="0" applyFont="1" applyFill="1" applyBorder="1" applyAlignment="1">
      <alignment horizontal="center" vertical="center"/>
    </xf>
    <xf numFmtId="166" fontId="4" fillId="3" borderId="1" xfId="0" applyNumberFormat="1" applyFont="1" applyFill="1" applyBorder="1" applyAlignment="1">
      <alignment horizontal="left" vertical="center" wrapText="1"/>
    </xf>
    <xf numFmtId="14" fontId="0" fillId="0" borderId="0" xfId="0" applyNumberFormat="1"/>
    <xf numFmtId="0" fontId="0" fillId="0" borderId="0" xfId="0" applyAlignment="1">
      <alignment wrapText="1"/>
    </xf>
    <xf numFmtId="0" fontId="9" fillId="0" borderId="0" xfId="0" applyFont="1"/>
    <xf numFmtId="0" fontId="9" fillId="0" borderId="0" xfId="0" applyFont="1" applyAlignment="1">
      <alignment horizontal="center" vertical="center"/>
    </xf>
    <xf numFmtId="0" fontId="0" fillId="0" borderId="0" xfId="0" applyAlignment="1">
      <alignment horizontal="center" vertical="center"/>
    </xf>
    <xf numFmtId="0" fontId="10" fillId="3" borderId="10"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0" fillId="3" borderId="11" xfId="0" applyFont="1" applyFill="1" applyBorder="1" applyAlignment="1">
      <alignment horizontal="center" vertical="center" wrapText="1"/>
    </xf>
    <xf numFmtId="0" fontId="10" fillId="3" borderId="12"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2" fillId="0" borderId="7" xfId="0" applyFont="1" applyFill="1" applyBorder="1" applyAlignment="1">
      <alignment horizontal="center" vertical="center" wrapText="1"/>
    </xf>
    <xf numFmtId="3" fontId="12" fillId="0" borderId="8" xfId="0" applyNumberFormat="1" applyFont="1" applyFill="1" applyBorder="1" applyAlignment="1" applyProtection="1">
      <alignment horizontal="center" vertical="center" wrapText="1"/>
      <protection hidden="1"/>
    </xf>
    <xf numFmtId="0" fontId="8" fillId="0" borderId="1" xfId="0" applyFont="1" applyBorder="1"/>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2" fontId="12" fillId="3" borderId="1" xfId="0" applyNumberFormat="1" applyFont="1" applyFill="1" applyBorder="1" applyAlignment="1">
      <alignment vertical="center" wrapText="1"/>
    </xf>
    <xf numFmtId="0"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4" fontId="12" fillId="0" borderId="1" xfId="2" applyFont="1" applyFill="1" applyBorder="1" applyAlignment="1" applyProtection="1">
      <alignment vertical="center" wrapText="1"/>
    </xf>
    <xf numFmtId="166" fontId="12" fillId="0" borderId="1" xfId="0" applyNumberFormat="1"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3" fontId="12" fillId="0" borderId="1" xfId="0" applyNumberFormat="1" applyFont="1" applyFill="1" applyBorder="1" applyAlignment="1" applyProtection="1">
      <alignment horizontal="center" vertical="center" wrapText="1"/>
      <protection hidden="1"/>
    </xf>
    <xf numFmtId="166" fontId="12" fillId="3" borderId="1" xfId="0" applyNumberFormat="1" applyFont="1" applyFill="1" applyBorder="1" applyAlignment="1">
      <alignment vertical="center" wrapText="1"/>
    </xf>
    <xf numFmtId="0" fontId="12" fillId="3" borderId="1" xfId="0" applyFont="1" applyFill="1" applyBorder="1" applyAlignment="1">
      <alignment horizontal="center" vertical="center"/>
    </xf>
    <xf numFmtId="164" fontId="12" fillId="3" borderId="1" xfId="2" applyFont="1" applyFill="1" applyBorder="1" applyAlignment="1" applyProtection="1">
      <alignment vertical="center"/>
    </xf>
    <xf numFmtId="14" fontId="12" fillId="3" borderId="1" xfId="0" applyNumberFormat="1" applyFont="1" applyFill="1" applyBorder="1" applyAlignment="1">
      <alignment horizontal="center" vertical="center" wrapText="1"/>
    </xf>
    <xf numFmtId="0" fontId="8" fillId="0" borderId="1" xfId="0" applyFont="1" applyBorder="1" applyAlignment="1">
      <alignment horizontal="right"/>
    </xf>
    <xf numFmtId="2" fontId="12" fillId="3" borderId="1" xfId="0" applyNumberFormat="1"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164" fontId="12" fillId="3" borderId="1" xfId="2" applyFont="1" applyFill="1" applyBorder="1" applyAlignment="1" applyProtection="1">
      <alignment vertical="center" wrapText="1"/>
    </xf>
    <xf numFmtId="2"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4" fontId="12" fillId="0" borderId="1" xfId="2" applyFont="1" applyFill="1" applyBorder="1" applyAlignment="1" applyProtection="1">
      <alignment horizontal="center" vertical="center"/>
    </xf>
    <xf numFmtId="14" fontId="12" fillId="0" borderId="1" xfId="0" applyNumberFormat="1" applyFont="1" applyFill="1" applyBorder="1" applyAlignment="1">
      <alignment horizontal="center" vertical="center" wrapText="1"/>
    </xf>
    <xf numFmtId="166" fontId="12" fillId="0" borderId="14" xfId="0" applyNumberFormat="1" applyFont="1" applyFill="1" applyBorder="1" applyAlignment="1">
      <alignment horizontal="center" vertical="center" wrapText="1"/>
    </xf>
    <xf numFmtId="0" fontId="8" fillId="0" borderId="1" xfId="0" applyFont="1" applyFill="1" applyBorder="1"/>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3" borderId="1" xfId="0" applyFont="1" applyFill="1" applyBorder="1" applyAlignment="1">
      <alignment vertical="center" wrapText="1"/>
    </xf>
    <xf numFmtId="164" fontId="12" fillId="3" borderId="1" xfId="2" applyFont="1" applyFill="1" applyBorder="1" applyAlignment="1" applyProtection="1">
      <alignment horizontal="center" vertical="center" wrapText="1"/>
    </xf>
    <xf numFmtId="0" fontId="12" fillId="3" borderId="1" xfId="1" applyNumberFormat="1" applyFont="1" applyFill="1" applyBorder="1" applyAlignment="1" applyProtection="1">
      <alignment horizontal="center" vertical="center" wrapText="1"/>
    </xf>
    <xf numFmtId="167" fontId="12" fillId="3" borderId="1" xfId="1" applyFont="1" applyFill="1" applyBorder="1" applyAlignment="1" applyProtection="1">
      <alignment horizontal="center" vertical="center" wrapText="1"/>
    </xf>
    <xf numFmtId="0" fontId="12" fillId="4" borderId="1" xfId="0" applyFont="1" applyFill="1" applyBorder="1" applyAlignment="1">
      <alignment horizontal="center" vertical="center" wrapText="1"/>
    </xf>
    <xf numFmtId="0" fontId="12" fillId="3" borderId="9" xfId="0" applyFont="1" applyFill="1" applyBorder="1" applyAlignment="1">
      <alignment horizontal="center" vertical="center" wrapText="1"/>
    </xf>
    <xf numFmtId="3" fontId="12" fillId="0" borderId="9" xfId="0" applyNumberFormat="1" applyFont="1" applyFill="1" applyBorder="1" applyAlignment="1" applyProtection="1">
      <alignment horizontal="center" vertical="center" wrapText="1"/>
      <protection hidden="1"/>
    </xf>
    <xf numFmtId="166" fontId="12" fillId="3" borderId="9"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left" vertical="center" wrapText="1"/>
    </xf>
    <xf numFmtId="164" fontId="8" fillId="0" borderId="5" xfId="2" applyFont="1" applyFill="1" applyBorder="1" applyAlignment="1" applyProtection="1">
      <alignment horizontal="right" vertical="center"/>
    </xf>
    <xf numFmtId="14" fontId="12" fillId="0" borderId="5" xfId="0" applyNumberFormat="1" applyFont="1" applyFill="1" applyBorder="1" applyAlignment="1">
      <alignment horizontal="center" vertical="center" wrapText="1"/>
    </xf>
    <xf numFmtId="3" fontId="12" fillId="0" borderId="5" xfId="0" applyNumberFormat="1" applyFont="1" applyFill="1" applyBorder="1" applyAlignment="1" applyProtection="1">
      <alignment horizontal="center" vertical="center" wrapText="1"/>
      <protection hidden="1"/>
    </xf>
    <xf numFmtId="0" fontId="12" fillId="0" borderId="16"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164" fontId="8" fillId="0" borderId="1" xfId="2" applyFont="1" applyFill="1" applyBorder="1" applyAlignment="1" applyProtection="1">
      <alignment horizontal="right" vertical="center"/>
    </xf>
    <xf numFmtId="0" fontId="12" fillId="0" borderId="1" xfId="0" applyNumberFormat="1" applyFont="1" applyFill="1" applyBorder="1" applyAlignment="1">
      <alignment vertical="center" wrapText="1"/>
    </xf>
    <xf numFmtId="0" fontId="12" fillId="0" borderId="14"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164" fontId="14" fillId="0" borderId="1" xfId="2" applyFont="1" applyFill="1" applyBorder="1" applyAlignment="1" applyProtection="1">
      <alignment horizontal="right" vertical="center"/>
    </xf>
    <xf numFmtId="0" fontId="12" fillId="0" borderId="1" xfId="0" applyFont="1" applyFill="1" applyBorder="1" applyAlignment="1">
      <alignment horizontal="left" vertical="center" wrapText="1"/>
    </xf>
    <xf numFmtId="14" fontId="12" fillId="0" borderId="1" xfId="0" applyNumberFormat="1" applyFont="1" applyFill="1" applyBorder="1" applyAlignment="1">
      <alignment horizontal="left" vertical="center" wrapText="1" indent="1"/>
    </xf>
    <xf numFmtId="14" fontId="8" fillId="0" borderId="1" xfId="0" applyNumberFormat="1" applyFont="1" applyBorder="1"/>
    <xf numFmtId="14" fontId="8" fillId="0" borderId="1" xfId="0" applyNumberFormat="1" applyFont="1" applyBorder="1" applyAlignment="1">
      <alignment horizontal="center" vertical="center" wrapText="1"/>
    </xf>
    <xf numFmtId="0" fontId="8" fillId="4" borderId="1" xfId="0" applyFont="1" applyFill="1" applyBorder="1"/>
    <xf numFmtId="0" fontId="0" fillId="0" borderId="6" xfId="0" applyBorder="1" applyAlignment="1">
      <alignment horizontal="center" vertical="center" wrapText="1"/>
    </xf>
    <xf numFmtId="0" fontId="0" fillId="0" borderId="19" xfId="0" applyBorder="1" applyAlignment="1">
      <alignment horizontal="center" vertical="center" wrapText="1"/>
    </xf>
    <xf numFmtId="164" fontId="1" fillId="0" borderId="0" xfId="2"/>
    <xf numFmtId="164" fontId="1" fillId="0" borderId="0" xfId="2" applyAlignment="1">
      <alignment horizontal="center" vertical="center"/>
    </xf>
    <xf numFmtId="1" fontId="0" fillId="0" borderId="0" xfId="0" applyNumberFormat="1" applyAlignment="1">
      <alignment horizontal="center" vertical="center"/>
    </xf>
    <xf numFmtId="1" fontId="0" fillId="0" borderId="0" xfId="0" applyNumberFormat="1"/>
    <xf numFmtId="14" fontId="0" fillId="0" borderId="0" xfId="0" applyNumberFormat="1" applyAlignment="1">
      <alignment horizontal="center" vertical="center"/>
    </xf>
    <xf numFmtId="0" fontId="0" fillId="0" borderId="10" xfId="0" applyBorder="1" applyAlignment="1">
      <alignment horizontal="center" vertical="center" wrapText="1"/>
    </xf>
    <xf numFmtId="0" fontId="16" fillId="0" borderId="19" xfId="0" applyFont="1" applyBorder="1" applyAlignment="1">
      <alignment horizontal="center" vertical="center" wrapText="1"/>
    </xf>
    <xf numFmtId="0" fontId="12" fillId="0" borderId="8" xfId="0" applyNumberFormat="1" applyFont="1" applyFill="1" applyBorder="1" applyAlignment="1">
      <alignment horizontal="center" vertical="center" wrapText="1"/>
    </xf>
    <xf numFmtId="2" fontId="12" fillId="3" borderId="9" xfId="0" applyNumberFormat="1" applyFont="1" applyFill="1" applyBorder="1" applyAlignment="1">
      <alignment vertical="center" wrapText="1"/>
    </xf>
    <xf numFmtId="49" fontId="12" fillId="3" borderId="1" xfId="0" applyNumberFormat="1" applyFont="1" applyFill="1" applyBorder="1" applyAlignment="1">
      <alignment horizontal="center" vertical="center" wrapText="1"/>
    </xf>
    <xf numFmtId="164" fontId="12" fillId="3" borderId="1" xfId="2" applyFont="1" applyFill="1" applyBorder="1" applyAlignment="1" applyProtection="1">
      <alignment horizontal="center" vertical="center"/>
    </xf>
    <xf numFmtId="165" fontId="12" fillId="3" borderId="1" xfId="0" applyNumberFormat="1" applyFont="1" applyFill="1" applyBorder="1" applyAlignment="1">
      <alignment vertical="center" wrapText="1"/>
    </xf>
    <xf numFmtId="14" fontId="12" fillId="0" borderId="8" xfId="0" applyNumberFormat="1" applyFont="1" applyFill="1" applyBorder="1" applyAlignment="1">
      <alignment horizontal="center" vertical="center" wrapText="1"/>
    </xf>
    <xf numFmtId="2" fontId="12"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165" fontId="12" fillId="3" borderId="9" xfId="0" applyNumberFormat="1" applyFont="1" applyFill="1" applyBorder="1" applyAlignment="1">
      <alignment horizontal="center" vertical="center" wrapText="1"/>
    </xf>
    <xf numFmtId="164" fontId="12" fillId="0" borderId="8" xfId="2" applyFont="1" applyFill="1" applyBorder="1" applyAlignment="1" applyProtection="1">
      <alignment horizontal="center" vertical="center"/>
    </xf>
    <xf numFmtId="164" fontId="12" fillId="3" borderId="9" xfId="2" applyFont="1" applyFill="1" applyBorder="1" applyAlignment="1" applyProtection="1">
      <alignment vertical="center" wrapText="1"/>
    </xf>
    <xf numFmtId="166" fontId="12" fillId="3" borderId="9" xfId="0" applyNumberFormat="1" applyFont="1" applyFill="1" applyBorder="1" applyAlignment="1">
      <alignment vertical="center" wrapText="1"/>
    </xf>
    <xf numFmtId="166" fontId="12" fillId="0" borderId="8" xfId="0" applyNumberFormat="1" applyFont="1" applyFill="1" applyBorder="1" applyAlignment="1">
      <alignment horizontal="center" vertical="center" wrapText="1"/>
    </xf>
    <xf numFmtId="166" fontId="12" fillId="0" borderId="13" xfId="0" applyNumberFormat="1" applyFont="1" applyFill="1" applyBorder="1" applyAlignment="1">
      <alignment horizontal="center" vertical="center" wrapText="1"/>
    </xf>
    <xf numFmtId="166" fontId="12" fillId="3" borderId="14" xfId="0" applyNumberFormat="1" applyFont="1" applyFill="1" applyBorder="1" applyAlignment="1">
      <alignment horizontal="center" vertical="center" wrapText="1"/>
    </xf>
    <xf numFmtId="166" fontId="12" fillId="3" borderId="15" xfId="0" applyNumberFormat="1" applyFont="1" applyFill="1" applyBorder="1" applyAlignment="1">
      <alignment horizontal="center" vertical="center" wrapText="1"/>
    </xf>
    <xf numFmtId="166" fontId="12" fillId="3" borderId="14" xfId="0"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xf numFmtId="164" fontId="0" fillId="0" borderId="0" xfId="0" applyNumberFormat="1" applyFont="1" applyFill="1" applyAlignment="1"/>
    <xf numFmtId="1" fontId="0" fillId="0" borderId="0" xfId="0" applyNumberFormat="1" applyFont="1" applyFill="1" applyAlignment="1"/>
    <xf numFmtId="0" fontId="0" fillId="0" borderId="0" xfId="0" applyFill="1"/>
    <xf numFmtId="166" fontId="12" fillId="0" borderId="0" xfId="0" applyNumberFormat="1" applyFont="1" applyFill="1" applyBorder="1" applyAlignment="1">
      <alignment horizontal="left" vertical="center" wrapText="1"/>
    </xf>
    <xf numFmtId="166" fontId="12"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1" fillId="0" borderId="0" xfId="3" applyFont="1" applyFill="1" applyBorder="1" applyAlignment="1">
      <alignment horizontal="left" vertical="center" wrapText="1"/>
    </xf>
    <xf numFmtId="164" fontId="12" fillId="0" borderId="0" xfId="2" applyFont="1" applyFill="1" applyBorder="1" applyAlignment="1" applyProtection="1">
      <alignment horizontal="left" vertical="center" wrapText="1"/>
    </xf>
    <xf numFmtId="164" fontId="12" fillId="0" borderId="0" xfId="2" applyFont="1" applyFill="1" applyBorder="1" applyAlignment="1" applyProtection="1">
      <alignment horizontal="center" vertical="center" wrapText="1"/>
    </xf>
    <xf numFmtId="3" fontId="12" fillId="0" borderId="0" xfId="0" applyNumberFormat="1" applyFont="1" applyFill="1" applyBorder="1" applyAlignment="1" applyProtection="1">
      <alignment horizontal="center" vertical="center" wrapText="1"/>
      <protection hidden="1"/>
    </xf>
    <xf numFmtId="1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0" fillId="0" borderId="0" xfId="0" applyFill="1" applyBorder="1"/>
    <xf numFmtId="0" fontId="12" fillId="0" borderId="0" xfId="1" applyNumberFormat="1" applyFont="1" applyFill="1" applyBorder="1" applyAlignment="1" applyProtection="1">
      <alignment horizontal="center" vertical="center" wrapText="1"/>
    </xf>
    <xf numFmtId="164" fontId="12" fillId="0" borderId="0" xfId="2" applyFont="1" applyFill="1" applyBorder="1" applyAlignment="1" applyProtection="1">
      <alignment horizontal="left" vertical="center"/>
    </xf>
    <xf numFmtId="14" fontId="12" fillId="0" borderId="0" xfId="0"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5" fontId="12" fillId="0" borderId="0" xfId="0" applyNumberFormat="1" applyFont="1" applyFill="1" applyBorder="1" applyAlignment="1">
      <alignment horizontal="left" vertical="center" wrapText="1"/>
    </xf>
    <xf numFmtId="165" fontId="21" fillId="0" borderId="0" xfId="3" applyNumberFormat="1" applyFont="1" applyFill="1" applyBorder="1" applyAlignment="1">
      <alignment horizontal="left" vertical="center" wrapText="1"/>
    </xf>
    <xf numFmtId="49" fontId="19" fillId="0" borderId="0" xfId="0" applyNumberFormat="1" applyFont="1" applyFill="1" applyBorder="1" applyAlignment="1">
      <alignment horizontal="center" vertical="center" wrapText="1"/>
    </xf>
    <xf numFmtId="0" fontId="0" fillId="0" borderId="0" xfId="0" applyFill="1" applyBorder="1" applyAlignment="1">
      <alignment horizontal="center"/>
    </xf>
    <xf numFmtId="0" fontId="23" fillId="5" borderId="1" xfId="0" applyFont="1" applyFill="1" applyBorder="1" applyAlignment="1" applyProtection="1">
      <alignment horizontal="center" vertical="center" wrapText="1"/>
      <protection hidden="1"/>
    </xf>
    <xf numFmtId="0" fontId="24" fillId="5" borderId="1" xfId="0" applyFont="1" applyFill="1" applyBorder="1" applyAlignment="1" applyProtection="1">
      <alignment horizontal="center" vertical="center" wrapText="1"/>
      <protection hidden="1"/>
    </xf>
    <xf numFmtId="0" fontId="23" fillId="5" borderId="1" xfId="0" applyFont="1" applyFill="1" applyBorder="1" applyAlignment="1">
      <alignment horizontal="center" vertical="center" wrapText="1"/>
    </xf>
    <xf numFmtId="0" fontId="24" fillId="5" borderId="1" xfId="0" applyFont="1" applyFill="1" applyBorder="1" applyAlignment="1">
      <alignment horizontal="center"/>
    </xf>
    <xf numFmtId="14" fontId="24" fillId="5"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7" fillId="0" borderId="1" xfId="3" applyFont="1" applyFill="1" applyBorder="1" applyAlignment="1">
      <alignment horizontal="left" vertical="center" wrapText="1"/>
    </xf>
    <xf numFmtId="164" fontId="25" fillId="0" borderId="1" xfId="2" applyFont="1" applyFill="1" applyBorder="1" applyAlignment="1" applyProtection="1">
      <alignment horizontal="left" vertical="center"/>
    </xf>
    <xf numFmtId="164" fontId="25" fillId="0" borderId="1" xfId="2" applyFont="1" applyFill="1" applyBorder="1" applyAlignment="1" applyProtection="1">
      <alignment horizontal="center" vertical="center" wrapText="1"/>
    </xf>
    <xf numFmtId="14" fontId="25" fillId="0" borderId="1" xfId="0" applyNumberFormat="1" applyFont="1" applyFill="1" applyBorder="1" applyAlignment="1">
      <alignment horizontal="center" vertical="center" wrapText="1"/>
    </xf>
    <xf numFmtId="3" fontId="26" fillId="0" borderId="1" xfId="0" applyNumberFormat="1" applyFont="1" applyFill="1" applyBorder="1" applyAlignment="1" applyProtection="1">
      <alignment horizontal="center" vertical="center" wrapText="1"/>
      <protection hidden="1"/>
    </xf>
    <xf numFmtId="166" fontId="25"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64" fontId="25" fillId="0" borderId="1" xfId="2" applyFont="1" applyFill="1" applyBorder="1" applyAlignment="1" applyProtection="1">
      <alignment horizontal="left" vertical="center" wrapText="1"/>
    </xf>
    <xf numFmtId="166" fontId="25"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165" fontId="25" fillId="0" borderId="1" xfId="0" applyNumberFormat="1" applyFont="1" applyFill="1" applyBorder="1" applyAlignment="1">
      <alignment horizontal="left" vertical="center" wrapText="1"/>
    </xf>
    <xf numFmtId="165" fontId="27" fillId="0" borderId="1" xfId="3"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67" fontId="25" fillId="0" borderId="1" xfId="1" applyFont="1" applyFill="1" applyBorder="1" applyAlignment="1" applyProtection="1">
      <alignment horizontal="center" vertical="center" wrapText="1"/>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165" fontId="25" fillId="0" borderId="1" xfId="0" applyNumberFormat="1" applyFont="1" applyFill="1" applyBorder="1" applyAlignment="1">
      <alignment horizontal="center" vertical="center" wrapText="1"/>
    </xf>
    <xf numFmtId="0" fontId="25" fillId="0" borderId="1" xfId="1"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20" fillId="0" borderId="0" xfId="3" applyFont="1" applyFill="1" applyBorder="1" applyAlignment="1">
      <alignment horizontal="left" vertical="center" wrapText="1"/>
    </xf>
    <xf numFmtId="0" fontId="18" fillId="0" borderId="0" xfId="0" applyFont="1" applyAlignment="1">
      <alignment horizontal="center"/>
    </xf>
    <xf numFmtId="0" fontId="28" fillId="0" borderId="0" xfId="0" applyFont="1" applyFill="1" applyBorder="1" applyAlignment="1">
      <alignment horizontal="center"/>
    </xf>
    <xf numFmtId="0" fontId="0" fillId="0" borderId="10" xfId="0" applyBorder="1" applyAlignment="1">
      <alignment horizontal="center" vertical="center" wrapText="1"/>
    </xf>
    <xf numFmtId="0" fontId="0" fillId="0" borderId="19" xfId="0"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66" fontId="4"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left" vertical="center"/>
    </xf>
    <xf numFmtId="2" fontId="4"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164" fontId="4" fillId="3" borderId="1" xfId="2" applyFont="1" applyFill="1" applyBorder="1" applyAlignment="1" applyProtection="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6" fillId="3" borderId="1" xfId="0" applyFont="1" applyFill="1" applyBorder="1" applyAlignment="1">
      <alignment horizontal="center" vertical="center"/>
    </xf>
    <xf numFmtId="3" fontId="4" fillId="3" borderId="1" xfId="0" applyNumberFormat="1" applyFont="1" applyFill="1" applyBorder="1" applyAlignment="1">
      <alignment horizontal="center" vertical="center" wrapText="1"/>
    </xf>
    <xf numFmtId="164" fontId="6" fillId="4" borderId="1" xfId="2" applyFont="1" applyFill="1" applyBorder="1" applyAlignment="1">
      <alignment horizontal="center" vertical="center"/>
    </xf>
    <xf numFmtId="166" fontId="4" fillId="3" borderId="3" xfId="0" applyNumberFormat="1" applyFont="1" applyFill="1" applyBorder="1" applyAlignment="1">
      <alignment horizontal="left" vertical="center" wrapText="1"/>
    </xf>
    <xf numFmtId="166" fontId="4" fillId="3" borderId="4" xfId="0" applyNumberFormat="1" applyFont="1" applyFill="1" applyBorder="1" applyAlignment="1">
      <alignment horizontal="left" vertical="center" wrapText="1"/>
    </xf>
    <xf numFmtId="166" fontId="4" fillId="3" borderId="5" xfId="0" applyNumberFormat="1" applyFont="1" applyFill="1" applyBorder="1" applyAlignment="1">
      <alignment horizontal="left" vertical="center" wrapText="1"/>
    </xf>
    <xf numFmtId="0" fontId="4" fillId="4" borderId="1" xfId="0" applyFont="1" applyFill="1" applyBorder="1" applyAlignment="1">
      <alignment horizontal="center" vertical="center"/>
    </xf>
    <xf numFmtId="167" fontId="4" fillId="3" borderId="1" xfId="1" applyFont="1" applyFill="1" applyBorder="1" applyAlignment="1" applyProtection="1">
      <alignment vertical="center" wrapText="1"/>
    </xf>
    <xf numFmtId="0" fontId="4" fillId="3" borderId="1" xfId="1" applyNumberFormat="1" applyFont="1" applyFill="1" applyBorder="1" applyAlignment="1" applyProtection="1">
      <alignment vertical="center" wrapText="1"/>
    </xf>
    <xf numFmtId="164" fontId="4" fillId="3" borderId="1" xfId="2" applyFont="1" applyFill="1" applyBorder="1" applyAlignment="1" applyProtection="1">
      <alignment horizontal="center" vertical="center" wrapText="1"/>
    </xf>
    <xf numFmtId="165" fontId="6" fillId="3" borderId="1"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5" fillId="4" borderId="1" xfId="2" applyFont="1" applyFill="1" applyBorder="1" applyAlignment="1">
      <alignment vertical="center"/>
    </xf>
    <xf numFmtId="0" fontId="3" fillId="3" borderId="1"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wrapText="1"/>
      <protection hidden="1"/>
    </xf>
    <xf numFmtId="0" fontId="3" fillId="3" borderId="1" xfId="0"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cellXfs>
  <cellStyles count="4">
    <cellStyle name="Hiperlink" xfId="3" builtinId="8"/>
    <cellStyle name="Moeda" xfId="2" builtinId="4"/>
    <cellStyle name="Normal" xfId="0" builtinId="0"/>
    <cellStyle name="Vírgula" xfId="1" builtinId="3"/>
  </cellStyles>
  <dxfs count="171">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ill>
        <patternFill>
          <bgColor rgb="FFF8F8F8"/>
        </patternFill>
      </fill>
    </dxf>
    <dxf>
      <fill>
        <patternFill>
          <bgColor rgb="FFB2B2B2"/>
        </patternFill>
      </fill>
    </dxf>
    <dxf>
      <fill>
        <patternFill>
          <bgColor rgb="FF777777"/>
        </patternFill>
      </fill>
    </dxf>
    <dxf>
      <font>
        <b/>
        <i val="0"/>
        <strike val="0"/>
      </font>
      <fill>
        <patternFill>
          <bgColor rgb="FFFFFFFF"/>
        </patternFill>
      </fill>
    </dxf>
    <dxf>
      <fill>
        <patternFill>
          <bgColor rgb="FFF8F8F8"/>
        </patternFill>
      </fill>
    </dxf>
    <dxf>
      <fill>
        <patternFill>
          <bgColor rgb="FFB2B2B2"/>
        </patternFill>
      </fill>
    </dxf>
    <dxf>
      <fill>
        <patternFill>
          <bgColor rgb="FF777777"/>
        </patternFill>
      </fill>
    </dxf>
    <dxf>
      <font>
        <b/>
        <i val="0"/>
        <strike val="0"/>
      </font>
      <fill>
        <patternFill>
          <bgColor rgb="FFFFFFFF"/>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ill>
        <patternFill>
          <bgColor rgb="FFF8F8F8"/>
        </patternFill>
      </fill>
    </dxf>
    <dxf>
      <fill>
        <patternFill>
          <bgColor rgb="FFB2B2B2"/>
        </patternFill>
      </fill>
    </dxf>
    <dxf>
      <fill>
        <patternFill>
          <bgColor rgb="FF777777"/>
        </patternFill>
      </fill>
    </dxf>
    <dxf>
      <font>
        <b/>
        <i val="0"/>
        <strike val="0"/>
      </font>
      <fill>
        <patternFill>
          <bgColor rgb="FFFFFFFF"/>
        </patternFill>
      </fill>
    </dxf>
    <dxf>
      <font>
        <sz val="11"/>
        <color rgb="FF9C0006"/>
        <name val="Calibri"/>
      </font>
      <fill>
        <patternFill>
          <bgColor rgb="FFFFC7CE"/>
        </patternFill>
      </fill>
    </dxf>
    <dxf>
      <font>
        <sz val="11"/>
        <color rgb="FF9C0006"/>
        <name val="Calibri"/>
      </font>
      <fill>
        <patternFill>
          <bgColor rgb="FFFFC7CE"/>
        </patternFill>
      </fill>
    </dxf>
    <dxf>
      <fill>
        <patternFill>
          <bgColor rgb="FFF8F8F8"/>
        </patternFill>
      </fill>
    </dxf>
    <dxf>
      <fill>
        <patternFill>
          <bgColor rgb="FFB2B2B2"/>
        </patternFill>
      </fill>
    </dxf>
    <dxf>
      <fill>
        <patternFill>
          <bgColor rgb="FF777777"/>
        </patternFill>
      </fill>
    </dxf>
    <dxf>
      <font>
        <b/>
        <i val="0"/>
        <strike val="0"/>
      </font>
      <fill>
        <patternFill>
          <bgColor rgb="FFFFFFFF"/>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ill>
        <patternFill>
          <bgColor rgb="FFF8F8F8"/>
        </patternFill>
      </fill>
    </dxf>
    <dxf>
      <fill>
        <patternFill>
          <bgColor rgb="FFB2B2B2"/>
        </patternFill>
      </fill>
    </dxf>
    <dxf>
      <fill>
        <patternFill>
          <bgColor rgb="FF777777"/>
        </patternFill>
      </fill>
    </dxf>
    <dxf>
      <font>
        <b/>
        <i val="0"/>
        <strike val="0"/>
      </font>
      <fill>
        <patternFill>
          <bgColor rgb="FFFFFFFF"/>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ont>
        <sz val="11"/>
        <color rgb="FF9C0006"/>
        <name val="Calibri"/>
      </font>
      <fill>
        <patternFill>
          <bgColor rgb="FFFFC7CE"/>
        </patternFill>
      </fill>
    </dxf>
    <dxf>
      <fill>
        <patternFill>
          <bgColor rgb="FFF8F8F8"/>
        </patternFill>
      </fill>
    </dxf>
    <dxf>
      <fill>
        <patternFill>
          <bgColor rgb="FFB2B2B2"/>
        </patternFill>
      </fill>
    </dxf>
    <dxf>
      <fill>
        <patternFill>
          <bgColor rgb="FF777777"/>
        </patternFill>
      </fill>
    </dxf>
    <dxf>
      <font>
        <b/>
        <i val="0"/>
        <strike val="0"/>
      </font>
      <fill>
        <patternFill>
          <bgColor rgb="FFFFFFFF"/>
        </patternFill>
      </fill>
    </dxf>
    <dxf>
      <font>
        <sz val="11"/>
        <color rgb="FF9C0006"/>
        <name val="Calibri"/>
      </font>
      <fill>
        <patternFill>
          <bgColor rgb="FFFFC7CE"/>
        </patternFill>
      </fill>
    </dxf>
    <dxf>
      <font>
        <sz val="11"/>
        <color rgb="FF9C0006"/>
        <name val="Calibri"/>
      </font>
      <fill>
        <patternFill>
          <bgColor rgb="FFFFC7CE"/>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4" formatCode="_-&quot;R$&quot;* #,##0.00_-;&quot;-R$&quot;* #,##0.00_-;_-&quot;R$&quot;* \-??_-;_-@_-"/>
      <fill>
        <patternFill patternType="none">
          <fgColor indexed="64"/>
          <bgColor indexed="65"/>
        </patternFill>
      </fill>
      <alignment horizontal="general" vertical="bottom" textRotation="0" wrapText="0" indent="0" justifyLastLine="0" shrinkToFit="0" readingOrder="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111111"/>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FF"/>
      <color rgb="FF777777"/>
      <color rgb="FFB2B2B2"/>
      <color rgb="FFF8F8F8"/>
      <color rgb="FF5F5F5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pivotCacheDefinition" Target="pivotCache/pivotCacheDefinition4.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styles" Target="styles.xml"/><Relationship Id="rId23" Type="http://schemas.microsoft.com/office/2017/06/relationships/rdRichValue" Target="richData/rdrichvalue.xml"/><Relationship Id="rId10" Type="http://schemas.openxmlformats.org/officeDocument/2006/relationships/pivotCacheDefinition" Target="pivotCache/pivotCacheDefinition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onnections" Target="connections.xml"/><Relationship Id="rId22" Type="http://schemas.microsoft.com/office/2017/06/relationships/rdRichValueTypes" Target="richData/rdRichValueTyp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USER/Desktop/BASE%20DE%20DADOS%20TERMOS%20DE%20AJUS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C.%20ADITIVOS%20VIGENTES%20SEAS%202021%20-%20DAFI%20atualizado%20(Fabrizz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ilha22"/>
      <sheetName val="Planilha23"/>
      <sheetName val="Planilha24"/>
      <sheetName val="Planilha25"/>
      <sheetName val="Planilha26"/>
      <sheetName val="Planilha27"/>
      <sheetName val="Planilha28"/>
      <sheetName val="Planilha29"/>
      <sheetName val="Planilha30"/>
      <sheetName val="Planilha31"/>
      <sheetName val="Planilha32"/>
      <sheetName val="Planilha33"/>
      <sheetName val="Planilha34"/>
      <sheetName val="Planilha35"/>
      <sheetName val="Planilha36"/>
      <sheetName val="Planilha37"/>
      <sheetName val="Planilha38"/>
      <sheetName val="Planilha39"/>
      <sheetName val="Planilha40"/>
      <sheetName val="Planilha41"/>
      <sheetName val="Planilha42"/>
      <sheetName val="Planilha43"/>
      <sheetName val="Planilha44"/>
      <sheetName val="Planilha45"/>
      <sheetName val="Planilha46"/>
      <sheetName val="Planilha47"/>
      <sheetName val="Planilha48"/>
      <sheetName val="Planilha49"/>
      <sheetName val="Planilha50"/>
      <sheetName val="Planilha51"/>
      <sheetName val="Planilha52"/>
      <sheetName val="Planilha53"/>
      <sheetName val="Planilha54"/>
      <sheetName val="Planilha55"/>
      <sheetName val="Planilha56"/>
      <sheetName val="Planilha57"/>
      <sheetName val="Planilha58"/>
      <sheetName val="Planilha59"/>
      <sheetName val="Planilha60"/>
      <sheetName val="Planilha61"/>
      <sheetName val="Planilha62"/>
      <sheetName val="Planilha63"/>
      <sheetName val="Planilha64"/>
      <sheetName val="Planilha65"/>
      <sheetName val="Planilha66"/>
      <sheetName val="Planilha67"/>
      <sheetName val="Planilha68"/>
      <sheetName val="Planilha69"/>
      <sheetName val="Planilha70"/>
      <sheetName val="Planilha71"/>
      <sheetName val="Planilha72"/>
      <sheetName val="Planilha73"/>
      <sheetName val="Planilha74"/>
      <sheetName val="Planilha75"/>
      <sheetName val="Planilha76"/>
      <sheetName val="Planilha77"/>
      <sheetName val="Planilha78"/>
      <sheetName val="Planilha79"/>
      <sheetName val="Planilha80"/>
      <sheetName val="Planilha81"/>
      <sheetName val="Planilha82"/>
      <sheetName val="Planilha83"/>
      <sheetName val="Planilha84"/>
      <sheetName val="Planilha85"/>
      <sheetName val="Planilha86"/>
      <sheetName val="Planilha87"/>
      <sheetName val="Planilha88"/>
      <sheetName val="Planilha89"/>
      <sheetName val="Planilha90"/>
      <sheetName val="Planilha91"/>
      <sheetName val="Planilha92"/>
      <sheetName val="Planilha93"/>
      <sheetName val="Planilha94"/>
      <sheetName val="Planilha95"/>
      <sheetName val="Planilha96"/>
      <sheetName val="Planilha97"/>
      <sheetName val="Planilha98"/>
      <sheetName val="Planilha99"/>
      <sheetName val="Planilha100"/>
      <sheetName val="Planilha101"/>
      <sheetName val="Planilha102"/>
      <sheetName val="Planilha103"/>
      <sheetName val="Planilha104"/>
      <sheetName val="Planilha105"/>
      <sheetName val="Planilha106"/>
      <sheetName val="Planilha107"/>
      <sheetName val="Planilha108"/>
      <sheetName val="Planilha109"/>
      <sheetName val="CONTROLE GERAL"/>
      <sheetName val="Plan2"/>
      <sheetName val="Plan3"/>
      <sheetName val="Plan4"/>
      <sheetName val="Planilha110"/>
      <sheetName val="Planilha111"/>
      <sheetName val="Planilha112"/>
      <sheetName val="Planilha113"/>
      <sheetName val="Planilha114"/>
      <sheetName val="Planilha115"/>
      <sheetName val="Planilha116"/>
      <sheetName val="Planilha117"/>
      <sheetName val="Planilha118"/>
      <sheetName val="Planilha119"/>
      <sheetName val="Planilha120"/>
      <sheetName val="Planilha121"/>
      <sheetName val="Planilha122"/>
      <sheetName val="Planilha123"/>
      <sheetName val="Planilha124"/>
      <sheetName val="Planilha125"/>
      <sheetName val="Planilha126"/>
      <sheetName val="Planilha127"/>
      <sheetName val="Planilha128"/>
      <sheetName val="Planilha129"/>
      <sheetName val="Planilha130"/>
      <sheetName val="Planilha131"/>
      <sheetName val="Planilha132"/>
      <sheetName val="Planilha133"/>
      <sheetName val="Planilha134"/>
      <sheetName val="Planilha135"/>
      <sheetName val="Planilha136"/>
      <sheetName val="Planilha137"/>
      <sheetName val="Planilha138"/>
      <sheetName val="Planilha139"/>
      <sheetName val="Planilha140"/>
      <sheetName val="Planilha141"/>
      <sheetName val="Planilha142"/>
      <sheetName val="Planilha143"/>
      <sheetName val="Planilha144"/>
      <sheetName val="Planilha145"/>
      <sheetName val="Planilha146"/>
      <sheetName val="Planilha147"/>
      <sheetName val="Planilha148"/>
      <sheetName val="Planilha149"/>
      <sheetName val="Planilha150"/>
      <sheetName val="Planilha151"/>
      <sheetName val="Planilha152"/>
      <sheetName val="Planilha153"/>
      <sheetName val="Planilha154"/>
      <sheetName val="Planilha155"/>
      <sheetName val="Planilha156"/>
      <sheetName val="Planilha157"/>
      <sheetName val="Planilha158"/>
      <sheetName val="Planilha159"/>
      <sheetName val="Planilha160"/>
      <sheetName val="Planilha161"/>
      <sheetName val="Planilha162"/>
      <sheetName val="Planilha163"/>
      <sheetName val="Planilha164"/>
      <sheetName val="Planilha165"/>
      <sheetName val="Planilha166"/>
      <sheetName val="Planilha167"/>
      <sheetName val="Planilha168"/>
      <sheetName val="Planilha169"/>
      <sheetName val="Planilha170"/>
      <sheetName val="Planilha171"/>
      <sheetName val="Planilha172"/>
      <sheetName val="Planilha173"/>
      <sheetName val="Planilha174"/>
      <sheetName val="Planilha175"/>
      <sheetName val="Planilha176"/>
      <sheetName val="Planilha177"/>
      <sheetName val="Planilha178"/>
      <sheetName val="Planilha21"/>
      <sheetName val="Planilha20"/>
      <sheetName val="Planilha15"/>
      <sheetName val="Planilha16"/>
      <sheetName val="Planilha17"/>
      <sheetName val="Planilha18"/>
      <sheetName val="Planilha19"/>
      <sheetName val="Planilha2"/>
      <sheetName val="Planilha3"/>
      <sheetName val="Planilha179"/>
      <sheetName val="Planilha180"/>
      <sheetName val="Planilha181"/>
      <sheetName val="Planilha182"/>
      <sheetName val="Planilha183"/>
      <sheetName val="Planilha184"/>
      <sheetName val="Planilha185"/>
      <sheetName val="Planilha186"/>
      <sheetName val="Planilha187"/>
      <sheetName val="Planilha188"/>
      <sheetName val="Planilha189"/>
      <sheetName val="Planilha190"/>
      <sheetName val="Planilha191"/>
      <sheetName val="Planilha192"/>
      <sheetName val="Planilha193"/>
      <sheetName val="Planilha194"/>
      <sheetName val="Planilha195"/>
      <sheetName val="Planilha196"/>
      <sheetName val="Planilha197"/>
      <sheetName val="Planilha198"/>
      <sheetName val="Planilha199"/>
      <sheetName val="Planilha200"/>
      <sheetName val="Planilha201"/>
      <sheetName val="Planilha202"/>
      <sheetName val="Planilha203"/>
      <sheetName val="Planilha204"/>
      <sheetName val="Planilha205"/>
      <sheetName val="Planilha206"/>
      <sheetName val="Planilha207"/>
      <sheetName val="Planilha208"/>
      <sheetName val="Planilha209"/>
      <sheetName val="Planilha210"/>
      <sheetName val="Planilha211"/>
      <sheetName val="Planilha212"/>
      <sheetName val="Planilha213"/>
      <sheetName val="Planilha214"/>
      <sheetName val="Planilha215"/>
      <sheetName val="Planilha216"/>
      <sheetName val="Planilha217"/>
      <sheetName val="Planilha218"/>
      <sheetName val="Planilha219"/>
      <sheetName val="Planilha220"/>
      <sheetName val="Planilha221"/>
      <sheetName val="Planilha222"/>
      <sheetName val="Planilha223"/>
      <sheetName val="Planilha224"/>
      <sheetName val="Planilha225"/>
      <sheetName val="Planilha226"/>
      <sheetName val="Planilha227"/>
      <sheetName val="Planilha228"/>
      <sheetName val="Planilha229"/>
      <sheetName val="Planilha230"/>
      <sheetName val="Planilha231"/>
      <sheetName val="Planilha232"/>
      <sheetName val="Planilha233"/>
      <sheetName val="Planilha234"/>
      <sheetName val="Planilha235"/>
      <sheetName val="Planilha236"/>
      <sheetName val="Planilha237"/>
      <sheetName val="Planilha238"/>
      <sheetName val="Planilha239"/>
      <sheetName val="Planilha240"/>
      <sheetName val="Planilha241"/>
      <sheetName val="Planilha242"/>
      <sheetName val="Planilha243"/>
      <sheetName val="Planilha244"/>
      <sheetName val="Planilha245"/>
      <sheetName val="Planilha246"/>
      <sheetName val="Planilha247"/>
      <sheetName val="Planilha248"/>
      <sheetName val="Planilha249"/>
      <sheetName val="Planilha250"/>
      <sheetName val="Planilha251"/>
      <sheetName val="Planilha252"/>
      <sheetName val="Planilha253"/>
      <sheetName val="Planilha254"/>
      <sheetName val="Planilha255"/>
      <sheetName val="Planilha256"/>
      <sheetName val="Planilha257"/>
      <sheetName val="Planilha258"/>
      <sheetName val="Planilha259"/>
      <sheetName val="Planilha260"/>
      <sheetName val="Planilha261"/>
      <sheetName val="Planilha262"/>
      <sheetName val="Planilha263"/>
      <sheetName val="Planilha264"/>
      <sheetName val="Planilha265"/>
      <sheetName val="Planilha266"/>
      <sheetName val="Planilha267"/>
      <sheetName val="Planilha268"/>
      <sheetName val="Planilha269"/>
      <sheetName val="Planilha270"/>
      <sheetName val="Planilha271"/>
      <sheetName val="Planilha272"/>
      <sheetName val="Planilha273"/>
      <sheetName val="Planilha274"/>
      <sheetName val="Planilha275"/>
      <sheetName val="Planilha276"/>
      <sheetName val="Planilha277"/>
      <sheetName val="Planilha278"/>
      <sheetName val="Planilha279"/>
      <sheetName val="Planilha280"/>
      <sheetName val="Planilha281"/>
      <sheetName val="Planilha282"/>
      <sheetName val="Planilha283"/>
      <sheetName val="Planilha284"/>
      <sheetName val="Planilha285"/>
      <sheetName val="Planilha286"/>
      <sheetName val="Planilha287"/>
      <sheetName val="Planilha288"/>
      <sheetName val="Planilha289"/>
      <sheetName val="Planilha290"/>
      <sheetName val="Planilha291"/>
      <sheetName val="Planilha292"/>
      <sheetName val="Planilha293"/>
      <sheetName val="Planilha294"/>
      <sheetName val="Planilha295"/>
      <sheetName val="Planilha296"/>
      <sheetName val="Planilha297"/>
      <sheetName val="Planilha298"/>
      <sheetName val="Planilha299"/>
      <sheetName val="Planilha300"/>
      <sheetName val="Planilha301"/>
      <sheetName val="Planilha302"/>
      <sheetName val="Planilha303"/>
      <sheetName val="Planilha304"/>
      <sheetName val="Planilha305"/>
      <sheetName val="Planilha306"/>
      <sheetName val="Planilha307"/>
      <sheetName val="Planilha308"/>
      <sheetName val="Planilha309"/>
      <sheetName val="Planilha310"/>
      <sheetName val="Planilha311"/>
      <sheetName val="Planilha312"/>
      <sheetName val="Planilha313"/>
      <sheetName val="Planilha314"/>
      <sheetName val="Planilha315"/>
      <sheetName val="Planilha316"/>
      <sheetName val="Planilha317"/>
      <sheetName val="Planilha318"/>
      <sheetName val="Planilha319"/>
      <sheetName val="Planilha320"/>
      <sheetName val="Planilha321"/>
      <sheetName val="Planilha322"/>
      <sheetName val="Planilha323"/>
      <sheetName val="Planilha324"/>
      <sheetName val="Planilha325"/>
      <sheetName val="Planilha326"/>
      <sheetName val="Planilha327"/>
      <sheetName val="Planilha328"/>
      <sheetName val="Planilha329"/>
      <sheetName val="Planilha330"/>
      <sheetName val="Planilha331"/>
      <sheetName val="Planilha332"/>
      <sheetName val="Planilha333"/>
      <sheetName val="Planilha334"/>
      <sheetName val="Planilha335"/>
      <sheetName val="Planilha336"/>
      <sheetName val="Planilha337"/>
      <sheetName val="Planilha338"/>
      <sheetName val="Planilha339"/>
      <sheetName val="Planilha340"/>
      <sheetName val="Planilha341"/>
      <sheetName val="Planilha342"/>
      <sheetName val="Planilha343"/>
      <sheetName val="Planilha344"/>
      <sheetName val="Planilha345"/>
      <sheetName val="Planilha346"/>
      <sheetName val="Planilha347"/>
      <sheetName val="Planilha348"/>
      <sheetName val="Planilha349"/>
      <sheetName val="Planilha350"/>
      <sheetName val="Planilha351"/>
      <sheetName val="Planilha352"/>
      <sheetName val="Planilha353"/>
      <sheetName val="Planilha354"/>
      <sheetName val="Planilha355"/>
      <sheetName val="Planilha356"/>
      <sheetName val="Planilha357"/>
      <sheetName val="Planilha358"/>
      <sheetName val="Planilha359"/>
      <sheetName val="Planilha360"/>
      <sheetName val="Planilha361"/>
      <sheetName val="Planilha362"/>
      <sheetName val="Planilha363"/>
      <sheetName val="Planilha364"/>
      <sheetName val="Planilha365"/>
      <sheetName val="Planilha366"/>
      <sheetName val="Planilha367"/>
      <sheetName val="Planilha368"/>
      <sheetName val="Planilha369"/>
      <sheetName val="Planilha370"/>
      <sheetName val="Planilha371"/>
      <sheetName val="Planilha372"/>
      <sheetName val="Planilha373"/>
      <sheetName val="Planilha374"/>
      <sheetName val="Planilha375"/>
      <sheetName val="Planilha376"/>
      <sheetName val="Planilha377"/>
      <sheetName val="Planilha378"/>
      <sheetName val="Planilha379"/>
      <sheetName val="Planilha380"/>
      <sheetName val="Planilha381"/>
      <sheetName val="Planilha382"/>
      <sheetName val="Planilha383"/>
      <sheetName val="Planilha384"/>
      <sheetName val="Planilha385"/>
      <sheetName val="Planilha386"/>
      <sheetName val="Planilha387"/>
      <sheetName val="Planilha388"/>
      <sheetName val="Planilha389"/>
      <sheetName val="Planilha390"/>
      <sheetName val="Planilha391"/>
      <sheetName val="Planilha392"/>
      <sheetName val="Planilha393"/>
      <sheetName val="Planilha394"/>
      <sheetName val="Planilha395"/>
      <sheetName val="Planilha396"/>
      <sheetName val="Planilha397"/>
      <sheetName val="Planilha398"/>
      <sheetName val="Planilha399"/>
      <sheetName val="Planilha400"/>
      <sheetName val="Planilha401"/>
      <sheetName val="Planilha402"/>
      <sheetName val="Planilha403"/>
      <sheetName val="Planilha404"/>
      <sheetName val="Planilha405"/>
      <sheetName val="Planilha406"/>
      <sheetName val="Planilha407"/>
      <sheetName val="Planilha408"/>
      <sheetName val="Planilha409"/>
      <sheetName val="Planilha410"/>
      <sheetName val="Planilha411"/>
      <sheetName val="Planilha412"/>
      <sheetName val="Planilha413"/>
      <sheetName val="Planilha414"/>
      <sheetName val="Planilha415"/>
      <sheetName val="Planilha416"/>
      <sheetName val="Planilha417"/>
      <sheetName val="Planilha418"/>
      <sheetName val="Planilha419"/>
      <sheetName val="Planilha420"/>
      <sheetName val="Planilha421"/>
      <sheetName val="Planilha422"/>
      <sheetName val="Planilha423"/>
      <sheetName val="Planilha424"/>
      <sheetName val="Planilha425"/>
      <sheetName val="Planilha426"/>
      <sheetName val="Planilha427"/>
      <sheetName val="Planilha428"/>
      <sheetName val="Planilha429"/>
      <sheetName val="Planilha430"/>
      <sheetName val="Planilha431"/>
      <sheetName val="Planilha432"/>
      <sheetName val="Planilha433"/>
      <sheetName val="Planilha434"/>
      <sheetName val="Planilha435"/>
      <sheetName val="Planilha436"/>
      <sheetName val="Planilha437"/>
      <sheetName val="Planilha438"/>
      <sheetName val="Planilha439"/>
      <sheetName val="Planilha440"/>
      <sheetName val="Planilha441"/>
      <sheetName val="Planilha442"/>
      <sheetName val="Planilha443"/>
      <sheetName val="Planilha444"/>
      <sheetName val="Planilha445"/>
      <sheetName val="Planilha446"/>
      <sheetName val="Planilha447"/>
      <sheetName val="Planilha448"/>
      <sheetName val="Planilha449"/>
      <sheetName val="Planilha450"/>
      <sheetName val="Planilha451"/>
      <sheetName val="Planilha452"/>
      <sheetName val="Planilha453"/>
      <sheetName val="Planilha454"/>
      <sheetName val="Planilha455"/>
      <sheetName val="Planilha456"/>
      <sheetName val="Planilha457"/>
      <sheetName val="Planilha458"/>
      <sheetName val="Planilha459"/>
      <sheetName val="Planilha480"/>
      <sheetName val="Planilha481"/>
      <sheetName val="Planilha460"/>
      <sheetName val="Planilha461"/>
      <sheetName val="Planilha462"/>
      <sheetName val="Planilha463"/>
      <sheetName val="Planilha464"/>
      <sheetName val="Planilha465"/>
      <sheetName val="Planilha466"/>
      <sheetName val="Planilha467"/>
      <sheetName val="Planilha468"/>
      <sheetName val="Planilha469"/>
      <sheetName val="Planilha470"/>
      <sheetName val="Planilha471"/>
      <sheetName val="Planilha472"/>
      <sheetName val="Planilha473"/>
      <sheetName val="Planilha474"/>
      <sheetName val="Planilha475"/>
      <sheetName val="Planilha476"/>
      <sheetName val="Planilha477"/>
      <sheetName val="Planilha478"/>
      <sheetName val="Planilha479"/>
      <sheetName val="Planilha4"/>
      <sheetName val="Planilha5"/>
      <sheetName val="Planilha6"/>
      <sheetName val="Planilha7"/>
      <sheetName val="Planilha8"/>
      <sheetName val="Planilha9"/>
      <sheetName val="Planilha10"/>
      <sheetName val="Planilha11"/>
      <sheetName val="Planilha12"/>
      <sheetName val="Planilha13"/>
      <sheetName val="Planilha14"/>
      <sheetName val="Dados"/>
      <sheetName val="Planilha1"/>
      <sheetName val="Fiscais"/>
      <sheetName val="Comissões"/>
      <sheetName val="Servidores SEAS"/>
      <sheetName val="tabs"/>
      <sheetName val="Exonerados"/>
      <sheetName val="TAREFAS"/>
      <sheetName val="fe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1101 - SEAS"/>
      <sheetName val="031701 - FEAS"/>
    </sheetNames>
    <sheetDataSet>
      <sheetData sheetId="0" refreshError="1"/>
      <sheetData sheetId="1" refreshError="1"/>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Eduardo Ribeiro" refreshedDate="44403.687779976855" backgroundQuery="1" createdVersion="7" refreshedVersion="7" minRefreshableVersion="3" recordCount="0" supportSubquery="1" supportAdvancedDrill="1">
  <cacheSource type="external" connectionId="1"/>
  <cacheFields count="2">
    <cacheField name="[Intervalo 1].[Responsável].[Responsável]" caption="Responsável" numFmtId="0" hierarchy="43" level="1">
      <sharedItems count="5">
        <s v="DÉBORA"/>
        <s v="ELIZABETE"/>
        <s v="Fabrizzio"/>
        <s v="LUCIANA"/>
        <s v="RAIZA ELANICE"/>
      </sharedItems>
    </cacheField>
    <cacheField name="[Measures].[Contagem de CONTRATO / ADITIVO]" caption="Contagem de CONTRATO / ADITIVO" numFmtId="0" hierarchy="52" level="32767"/>
  </cacheFields>
  <cacheHierarchies count="56">
    <cacheHierarchy uniqueName="[Intervalo].[Nº]" caption="Nº" attribute="1" defaultMemberUniqueName="[Intervalo].[Nº].[All]" allUniqueName="[Intervalo].[Nº].[All]" dimensionUniqueName="[Intervalo]" displayFolder="" count="0" memberValueDatatype="20" unbalanced="0"/>
    <cacheHierarchy uniqueName="[Intervalo].[CONTRATO/ADITIVO]" caption="CONTRATO/ADITIVO" attribute="1" defaultMemberUniqueName="[Intervalo].[CONTRATO/ADITIVO].[All]" allUniqueName="[Intervalo].[CONTRATO/ADITIVO].[All]" dimensionUniqueName="[Intervalo]" displayFolder="" count="0" memberValueDatatype="130" unbalanced="0"/>
    <cacheHierarchy uniqueName="[Intervalo].[Nº PROCESSO]" caption="Nº PROCESSO" attribute="1" defaultMemberUniqueName="[Intervalo].[Nº PROCESSO].[All]" allUniqueName="[Intervalo].[Nº PROCESSO].[All]" dimensionUniqueName="[Intervalo]" displayFolder="" count="0" memberValueDatatype="130" unbalanced="0"/>
    <cacheHierarchy uniqueName="[Intervalo].[CONTRATADA]" caption="CONTRATADA" attribute="1" defaultMemberUniqueName="[Intervalo].[CONTRATADA].[All]" allUniqueName="[Intervalo].[CONTRATADA].[All]" dimensionUniqueName="[Intervalo]" displayFolder="" count="0" memberValueDatatype="130" unbalanced="0"/>
    <cacheHierarchy uniqueName="[Intervalo].[OBJETO]" caption="OBJETO" attribute="1" defaultMemberUniqueName="[Intervalo].[OBJETO].[All]" allUniqueName="[Intervalo].[OBJETO].[All]" dimensionUniqueName="[Intervalo]" displayFolder="" count="0" memberValueDatatype="130" unbalanced="0"/>
    <cacheHierarchy uniqueName="[Intervalo].[VALOR GLOBAL]" caption="VALOR GLOBAL" attribute="1" defaultMemberUniqueName="[Intervalo].[VALOR GLOBAL].[All]" allUniqueName="[Intervalo].[VALOR GLOBAL].[All]" dimensionUniqueName="[Intervalo]" displayFolder="" count="0" memberValueDatatype="5" unbalanced="0"/>
    <cacheHierarchy uniqueName="[Intervalo].[VALOR MENSAL]" caption="VALOR MENSAL" attribute="1" defaultMemberUniqueName="[Intervalo].[VALOR MENSAL].[All]" allUniqueName="[Intervalo].[VALOR MENSAL].[All]" dimensionUniqueName="[Intervalo]" displayFolder="" count="0" memberValueDatatype="5" unbalanced="0"/>
    <cacheHierarchy uniqueName="[Intervalo].[INICIO DA VIGÊNCIA]" caption="INICIO DA VIGÊNCIA" attribute="1" time="1" defaultMemberUniqueName="[Intervalo].[INICIO DA VIGÊNCIA].[All]" allUniqueName="[Intervalo].[INICIO DA VIGÊNCIA].[All]" dimensionUniqueName="[Intervalo]" displayFolder="" count="0" memberValueDatatype="7" unbalanced="0"/>
    <cacheHierarchy uniqueName="[Intervalo].[FIM DA VIGÊNCIA]" caption="FIM DA VIGÊNCIA" attribute="1" time="1" defaultMemberUniqueName="[Intervalo].[FIM DA VIGÊNCIA].[All]" allUniqueName="[Intervalo].[FIM DA VIGÊNCIA].[All]" dimensionUniqueName="[Intervalo]" displayFolder="" count="0" memberValueDatatype="7" unbalanced="0"/>
    <cacheHierarchy uniqueName="[Intervalo].[DIAS PARA FIM]" caption="DIAS PARA FIM" attribute="1" defaultMemberUniqueName="[Intervalo].[DIAS PARA FIM].[All]" allUniqueName="[Intervalo].[DIAS PARA FIM].[All]" dimensionUniqueName="[Intervalo]" displayFolder="" count="0" memberValueDatatype="20" unbalanced="0"/>
    <cacheHierarchy uniqueName="[Intervalo].[CONTATO DA CONTRATADA]" caption="CONTATO DA CONTRATADA" attribute="1" defaultMemberUniqueName="[Intervalo].[CONTATO DA CONTRATADA].[All]" allUniqueName="[Intervalo].[CONTATO DA CONTRATADA].[All]" dimensionUniqueName="[Intervalo]" displayFolder="" count="0" memberValueDatatype="130" unbalanced="0"/>
    <cacheHierarchy uniqueName="[Intervalo].[PORTARIA/FISCAL]" caption="PORTARIA/FISCAL" attribute="1" defaultMemberUniqueName="[Intervalo].[PORTARIA/FISCAL].[All]" allUniqueName="[Intervalo].[PORTARIA/FISCAL].[All]" dimensionUniqueName="[Intervalo]" displayFolder="" count="0" memberValueDatatype="130" unbalanced="0"/>
    <cacheHierarchy uniqueName="[Intervalo].[STATUS]" caption="STATUS" attribute="1" defaultMemberUniqueName="[Intervalo].[STATUS].[All]" allUniqueName="[Intervalo].[STATUS].[All]" dimensionUniqueName="[Intervalo]" displayFolder="" count="0" memberValueDatatype="130" unbalanced="0"/>
    <cacheHierarchy uniqueName="[Intervalo].[obs]" caption="obs" attribute="1" defaultMemberUniqueName="[Intervalo].[obs].[All]" allUniqueName="[Intervalo].[obs].[All]" dimensionUniqueName="[Intervalo]" displayFolder="" count="0" memberValueDatatype="130" unbalanced="0"/>
    <cacheHierarchy uniqueName="[Intervalo].[Verificado em]" caption="Verificado em" attribute="1" time="1" defaultMemberUniqueName="[Intervalo].[Verificado em].[All]" allUniqueName="[Intervalo].[Verificado em].[All]" dimensionUniqueName="[Intervalo]" displayFolder="" count="0" memberValueDatatype="7" unbalanced="0"/>
    <cacheHierarchy uniqueName="[Intervalo].[Sistema]" caption="Sistema" attribute="1" defaultMemberUniqueName="[Intervalo].[Sistema].[All]" allUniqueName="[Intervalo].[Sistema].[All]" dimensionUniqueName="[Intervalo]" displayFolder="" count="0" memberValueDatatype="130" unbalanced="0"/>
    <cacheHierarchy uniqueName="[Intervalo].[Responsável]" caption="Responsável" attribute="1" defaultMemberUniqueName="[Intervalo].[Responsável].[All]" allUniqueName="[Intervalo].[Responsável].[All]" dimensionUniqueName="[Intervalo]" displayFolder="" count="0" memberValueDatatype="130" unbalanced="0"/>
    <cacheHierarchy uniqueName="[Intervalo 1].[Nº]" caption="Nº" attribute="1" defaultMemberUniqueName="[Intervalo 1].[Nº].[All]" allUniqueName="[Intervalo 1].[Nº].[All]" dimensionUniqueName="[Intervalo 1]" displayFolder="" count="0" memberValueDatatype="20" unbalanced="0"/>
    <cacheHierarchy uniqueName="[Intervalo 1].[CONTRATO / ADITIVO]" caption="CONTRATO / ADITIVO" attribute="1" defaultMemberUniqueName="[Intervalo 1].[CONTRATO / ADITIVO].[All]" allUniqueName="[Intervalo 1].[CONTRATO / ADITIVO].[All]" dimensionUniqueName="[Intervalo 1]" displayFolder="" count="0" memberValueDatatype="130" unbalanced="0"/>
    <cacheHierarchy uniqueName="[Intervalo 1].[Nº PROCESSO]" caption="Nº PROCESSO" attribute="1" defaultMemberUniqueName="[Intervalo 1].[Nº PROCESSO].[All]" allUniqueName="[Intervalo 1].[Nº PROCESSO].[All]" dimensionUniqueName="[Intervalo 1]" displayFolder="" count="0" memberValueDatatype="130" unbalanced="0"/>
    <cacheHierarchy uniqueName="[Intervalo 1].[CONTRATADA]" caption="CONTRATADA" attribute="1" defaultMemberUniqueName="[Intervalo 1].[CONTRATADA].[All]" allUniqueName="[Intervalo 1].[CONTRATADA].[All]" dimensionUniqueName="[Intervalo 1]" displayFolder="" count="0" memberValueDatatype="130" unbalanced="0"/>
    <cacheHierarchy uniqueName="[Intervalo 1].[CNPJ]" caption="CNPJ" attribute="1" defaultMemberUniqueName="[Intervalo 1].[CNPJ].[All]" allUniqueName="[Intervalo 1].[CNPJ].[All]" dimensionUniqueName="[Intervalo 1]" displayFolder="" count="0" memberValueDatatype="130" unbalanced="0"/>
    <cacheHierarchy uniqueName="[Intervalo 1].[NOME COMPLETO]" caption="NOME COMPLETO" attribute="1" defaultMemberUniqueName="[Intervalo 1].[NOME COMPLETO].[All]" allUniqueName="[Intervalo 1].[NOME COMPLETO].[All]" dimensionUniqueName="[Intervalo 1]" displayFolder="" count="0" memberValueDatatype="130" unbalanced="0"/>
    <cacheHierarchy uniqueName="[Intervalo 1].[QUALIFICAÇÃO]" caption="QUALIFICAÇÃO" attribute="1" defaultMemberUniqueName="[Intervalo 1].[QUALIFICAÇÃO].[All]" allUniqueName="[Intervalo 1].[QUALIFICAÇÃO].[All]" dimensionUniqueName="[Intervalo 1]" displayFolder="" count="0" memberValueDatatype="130" unbalanced="0"/>
    <cacheHierarchy uniqueName="[Intervalo 1].[ENDEREÇO]" caption="ENDEREÇO" attribute="1" defaultMemberUniqueName="[Intervalo 1].[ENDEREÇO].[All]" allUniqueName="[Intervalo 1].[ENDEREÇO].[All]" dimensionUniqueName="[Intervalo 1]" displayFolder="" count="0" memberValueDatatype="130" unbalanced="0"/>
    <cacheHierarchy uniqueName="[Intervalo 1].[REPRESENTANTE_1]" caption="REPRESENTANTE_1" attribute="1" defaultMemberUniqueName="[Intervalo 1].[REPRESENTANTE_1].[All]" allUniqueName="[Intervalo 1].[REPRESENTANTE_1].[All]" dimensionUniqueName="[Intervalo 1]" displayFolder="" count="0" memberValueDatatype="130" unbalanced="0"/>
    <cacheHierarchy uniqueName="[Intervalo 1].[DADOS_DO_REPRESENTANTE_1]" caption="DADOS_DO_REPRESENTANTE_1" attribute="1" defaultMemberUniqueName="[Intervalo 1].[DADOS_DO_REPRESENTANTE_1].[All]" allUniqueName="[Intervalo 1].[DADOS_DO_REPRESENTANTE_1].[All]" dimensionUniqueName="[Intervalo 1]" displayFolder="" count="0" memberValueDatatype="130" unbalanced="0"/>
    <cacheHierarchy uniqueName="[Intervalo 1].[REPRESENTANTE_2]" caption="REPRESENTANTE_2" attribute="1" defaultMemberUniqueName="[Intervalo 1].[REPRESENTANTE_2].[All]" allUniqueName="[Intervalo 1].[REPRESENTANTE_2].[All]" dimensionUniqueName="[Intervalo 1]" displayFolder="" count="0" memberValueDatatype="130" unbalanced="0"/>
    <cacheHierarchy uniqueName="[Intervalo 1].[DADOS_DO_REPRESENTANTE_2]" caption="DADOS_DO_REPRESENTANTE_2" attribute="1" defaultMemberUniqueName="[Intervalo 1].[DADOS_DO_REPRESENTANTE_2].[All]" allUniqueName="[Intervalo 1].[DADOS_DO_REPRESENTANTE_2].[All]" dimensionUniqueName="[Intervalo 1]" displayFolder="" count="0" memberValueDatatype="130" unbalanced="0"/>
    <cacheHierarchy uniqueName="[Intervalo 1].[e-mail]" caption="e-mail" attribute="1" defaultMemberUniqueName="[Intervalo 1].[e-mail].[All]" allUniqueName="[Intervalo 1].[e-mail].[All]" dimensionUniqueName="[Intervalo 1]" displayFolder="" count="0" memberValueDatatype="130" unbalanced="0"/>
    <cacheHierarchy uniqueName="[Intervalo 1].[OBJETO]" caption="OBJETO" attribute="1" defaultMemberUniqueName="[Intervalo 1].[OBJETO].[All]" allUniqueName="[Intervalo 1].[OBJETO].[All]" dimensionUniqueName="[Intervalo 1]" displayFolder="" count="0" memberValueDatatype="130" unbalanced="0"/>
    <cacheHierarchy uniqueName="[Intervalo 1].[VALOR GLOBAL]" caption="VALOR GLOBAL" attribute="1" defaultMemberUniqueName="[Intervalo 1].[VALOR GLOBAL].[All]" allUniqueName="[Intervalo 1].[VALOR GLOBAL].[All]" dimensionUniqueName="[Intervalo 1]" displayFolder="" count="0" memberValueDatatype="5" unbalanced="0"/>
    <cacheHierarchy uniqueName="[Intervalo 1].[VALOR MENSAL]" caption="VALOR MENSAL" attribute="1" defaultMemberUniqueName="[Intervalo 1].[VALOR MENSAL].[All]" allUniqueName="[Intervalo 1].[VALOR MENSAL].[All]" dimensionUniqueName="[Intervalo 1]" displayFolder="" count="0" memberValueDatatype="5" unbalanced="0"/>
    <cacheHierarchy uniqueName="[Intervalo 1].[INICIO DA VIGÊNCIA]" caption="INICIO DA VIGÊNCIA" attribute="1" defaultMemberUniqueName="[Intervalo 1].[INICIO DA VIGÊNCIA].[All]" allUniqueName="[Intervalo 1].[INICIO DA VIGÊNCIA].[All]" dimensionUniqueName="[Intervalo 1]" displayFolder="" count="0" memberValueDatatype="130" unbalanced="0"/>
    <cacheHierarchy uniqueName="[Intervalo 1].[FIM DA VIGÊNCIA]" caption="FIM DA VIGÊNCIA" attribute="1" defaultMemberUniqueName="[Intervalo 1].[FIM DA VIGÊNCIA].[All]" allUniqueName="[Intervalo 1].[FIM DA VIGÊNCIA].[All]" dimensionUniqueName="[Intervalo 1]" displayFolder="" count="0" memberValueDatatype="130" unbalanced="0"/>
    <cacheHierarchy uniqueName="[Intervalo 1].[DIAS PARA TÉRMINO]" caption="DIAS PARA TÉRMINO" attribute="1" defaultMemberUniqueName="[Intervalo 1].[DIAS PARA TÉRMINO].[All]" allUniqueName="[Intervalo 1].[DIAS PARA TÉRMINO].[All]" dimensionUniqueName="[Intervalo 1]" displayFolder="" count="0" memberValueDatatype="130" unbalanced="0"/>
    <cacheHierarchy uniqueName="[Intervalo 1].[CONTATO DA CONTRATADA]" caption="CONTATO DA CONTRATADA" attribute="1" defaultMemberUniqueName="[Intervalo 1].[CONTATO DA CONTRATADA].[All]" allUniqueName="[Intervalo 1].[CONTATO DA CONTRATADA].[All]" dimensionUniqueName="[Intervalo 1]" displayFolder="" count="0" memberValueDatatype="130" unbalanced="0"/>
    <cacheHierarchy uniqueName="[Intervalo 1].[TELEFONE DA CONTRATADA]" caption="TELEFONE DA CONTRATADA" attribute="1" defaultMemberUniqueName="[Intervalo 1].[TELEFONE DA CONTRATADA].[All]" allUniqueName="[Intervalo 1].[TELEFONE DA CONTRATADA].[All]" dimensionUniqueName="[Intervalo 1]" displayFolder="" count="0" memberValueDatatype="130" unbalanced="0"/>
    <cacheHierarchy uniqueName="[Intervalo 1].[PORTARIA/FISCAL]" caption="PORTARIA/FISCAL" attribute="1" defaultMemberUniqueName="[Intervalo 1].[PORTARIA/FISCAL].[All]" allUniqueName="[Intervalo 1].[PORTARIA/FISCAL].[All]" dimensionUniqueName="[Intervalo 1]" displayFolder="" count="0" memberValueDatatype="130" unbalanced="0"/>
    <cacheHierarchy uniqueName="[Intervalo 1].[STATUS]" caption="STATUS" attribute="1" defaultMemberUniqueName="[Intervalo 1].[STATUS].[All]" allUniqueName="[Intervalo 1].[STATUS].[All]" dimensionUniqueName="[Intervalo 1]" displayFolder="" count="0" memberValueDatatype="130" unbalanced="0"/>
    <cacheHierarchy uniqueName="[Intervalo 1].[verificado em:]" caption="verificado em:" attribute="1" time="1" defaultMemberUniqueName="[Intervalo 1].[verificado em:].[All]" allUniqueName="[Intervalo 1].[verificado em:].[All]" dimensionUniqueName="[Intervalo 1]" displayFolder="" count="0" memberValueDatatype="7" unbalanced="0"/>
    <cacheHierarchy uniqueName="[Intervalo 1].[obs]" caption="obs" attribute="1" defaultMemberUniqueName="[Intervalo 1].[obs].[All]" allUniqueName="[Intervalo 1].[obs].[All]" dimensionUniqueName="[Intervalo 1]" displayFolder="" count="0" memberValueDatatype="130" unbalanced="0"/>
    <cacheHierarchy uniqueName="[Intervalo 1].[Sistema]" caption="Sistema" attribute="1" defaultMemberUniqueName="[Intervalo 1].[Sistema].[All]" allUniqueName="[Intervalo 1].[Sistema].[All]" dimensionUniqueName="[Intervalo 1]" displayFolder="" count="0" memberValueDatatype="130" unbalanced="0"/>
    <cacheHierarchy uniqueName="[Intervalo 1].[Responsável]" caption="Responsável" attribute="1" defaultMemberUniqueName="[Intervalo 1].[Responsável].[All]" allUniqueName="[Intervalo 1].[Responsável].[All]" dimensionUniqueName="[Intervalo 1]" displayFolder="" count="2" memberValueDatatype="130" unbalanced="0">
      <fieldsUsage count="2">
        <fieldUsage x="-1"/>
        <fieldUsage x="0"/>
      </fieldsUsage>
    </cacheHierarchy>
    <cacheHierarchy uniqueName="[Measures].[__XL_Count Intervalo]" caption="__XL_Count Intervalo" measure="1" displayFolder="" measureGroup="Intervalo" count="0" hidden="1"/>
    <cacheHierarchy uniqueName="[Measures].[__XL_Count Intervalo 1]" caption="__XL_Count Intervalo 1" measure="1" displayFolder="" measureGroup="Intervalo 1" count="0" hidden="1"/>
    <cacheHierarchy uniqueName="[Measures].[__No measures defined]" caption="__No measures defined" measure="1" displayFolder="" count="0" hidden="1"/>
    <cacheHierarchy uniqueName="[Measures].[Contagem de STATUS]" caption="Contagem de STATUS" measure="1" displayFolder="" measureGroup="Intervalo" count="0" hidden="1">
      <extLst>
        <ext xmlns:x15="http://schemas.microsoft.com/office/spreadsheetml/2010/11/main" uri="{B97F6D7D-B522-45F9-BDA1-12C45D357490}">
          <x15:cacheHierarchy aggregatedColumn="12"/>
        </ext>
      </extLst>
    </cacheHierarchy>
    <cacheHierarchy uniqueName="[Measures].[Soma de VALOR GLOBAL]" caption="Soma de VALOR GLOBAL" measure="1" displayFolder="" measureGroup="Intervalo" count="0" hidden="1">
      <extLst>
        <ext xmlns:x15="http://schemas.microsoft.com/office/spreadsheetml/2010/11/main" uri="{B97F6D7D-B522-45F9-BDA1-12C45D357490}">
          <x15:cacheHierarchy aggregatedColumn="5"/>
        </ext>
      </extLst>
    </cacheHierarchy>
    <cacheHierarchy uniqueName="[Measures].[Soma de VALOR GLOBAL 2]" caption="Soma de VALOR GLOBAL 2" measure="1" displayFolder="" measureGroup="Intervalo 1" count="0" hidden="1">
      <extLst>
        <ext xmlns:x15="http://schemas.microsoft.com/office/spreadsheetml/2010/11/main" uri="{B97F6D7D-B522-45F9-BDA1-12C45D357490}">
          <x15:cacheHierarchy aggregatedColumn="31"/>
        </ext>
      </extLst>
    </cacheHierarchy>
    <cacheHierarchy uniqueName="[Measures].[Contagem de CONTRATADA]" caption="Contagem de CONTRATADA" measure="1" displayFolder="" measureGroup="Intervalo" count="0" hidden="1">
      <extLst>
        <ext xmlns:x15="http://schemas.microsoft.com/office/spreadsheetml/2010/11/main" uri="{B97F6D7D-B522-45F9-BDA1-12C45D357490}">
          <x15:cacheHierarchy aggregatedColumn="3"/>
        </ext>
      </extLst>
    </cacheHierarchy>
    <cacheHierarchy uniqueName="[Measures].[Contagem de CONTRATO/ADITIVO]" caption="Contagem de CONTRATO/ADITIVO" measure="1" displayFolder="" measureGroup="Intervalo" count="0" hidden="1">
      <extLst>
        <ext xmlns:x15="http://schemas.microsoft.com/office/spreadsheetml/2010/11/main" uri="{B97F6D7D-B522-45F9-BDA1-12C45D357490}">
          <x15:cacheHierarchy aggregatedColumn="1"/>
        </ext>
      </extLst>
    </cacheHierarchy>
    <cacheHierarchy uniqueName="[Measures].[Contagem de CONTRATO / ADITIVO]" caption="Contagem de CONTRATO / ADITIVO" measure="1" displayFolder="" measureGroup="Intervalo 1" count="0" oneField="1" hidden="1">
      <fieldsUsage count="1">
        <fieldUsage x="1"/>
      </fieldsUsage>
      <extLst>
        <ext xmlns:x15="http://schemas.microsoft.com/office/spreadsheetml/2010/11/main" uri="{B97F6D7D-B522-45F9-BDA1-12C45D357490}">
          <x15:cacheHierarchy aggregatedColumn="18"/>
        </ext>
      </extLst>
    </cacheHierarchy>
    <cacheHierarchy uniqueName="[Measures].[Soma de DIAS PARA FIM]" caption="Soma de DIAS PARA FIM" measure="1" displayFolder="" measureGroup="Intervalo" count="0" hidden="1">
      <extLst>
        <ext xmlns:x15="http://schemas.microsoft.com/office/spreadsheetml/2010/11/main" uri="{B97F6D7D-B522-45F9-BDA1-12C45D357490}">
          <x15:cacheHierarchy aggregatedColumn="9"/>
        </ext>
      </extLst>
    </cacheHierarchy>
    <cacheHierarchy uniqueName="[Measures].[Contagem de DIAS PARA TÉRMINO]" caption="Contagem de DIAS PARA TÉRMINO" measure="1" displayFolder="" measureGroup="Intervalo 1" count="0" hidden="1">
      <extLst>
        <ext xmlns:x15="http://schemas.microsoft.com/office/spreadsheetml/2010/11/main" uri="{B97F6D7D-B522-45F9-BDA1-12C45D357490}">
          <x15:cacheHierarchy aggregatedColumn="35"/>
        </ext>
      </extLst>
    </cacheHierarchy>
    <cacheHierarchy uniqueName="[Measures].[Soma de DIAS PARA TÉRMINO]" caption="Soma de DIAS PARA TÉRMINO" measure="1" displayFolder="" measureGroup="Intervalo 1" count="0" hidden="1">
      <extLst>
        <ext xmlns:x15="http://schemas.microsoft.com/office/spreadsheetml/2010/11/main" uri="{B97F6D7D-B522-45F9-BDA1-12C45D357490}">
          <x15:cacheHierarchy aggregatedColumn="35"/>
        </ext>
      </extLst>
    </cacheHierarchy>
  </cacheHierarchies>
  <kpis count="0"/>
  <dimensions count="3">
    <dimension name="Intervalo" uniqueName="[Intervalo]" caption="Intervalo"/>
    <dimension name="Intervalo 1" uniqueName="[Intervalo 1]" caption="Intervalo 1"/>
    <dimension measure="1" name="Measures" uniqueName="[Measures]" caption="Measures"/>
  </dimensions>
  <measureGroups count="2">
    <measureGroup name="Intervalo" caption="Intervalo"/>
    <measureGroup name="Intervalo 1" caption="Intervalo 1"/>
  </measureGroups>
  <maps count="2">
    <map measureGroup="0"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Eduardo Ribeiro" refreshedDate="44403.687084722224" backgroundQuery="1" createdVersion="7" refreshedVersion="7" minRefreshableVersion="3" recordCount="0" supportSubquery="1" supportAdvancedDrill="1">
  <cacheSource type="external" connectionId="1"/>
  <cacheFields count="2">
    <cacheField name="[Intervalo].[Responsável].[Responsável]" caption="Responsável" numFmtId="0" hierarchy="16" level="1">
      <sharedItems count="5">
        <s v="DÉBORA"/>
        <s v="ELIZABETE LACERDA CHAVES"/>
        <s v="FABRIZZIO"/>
        <s v="LUCIANA"/>
        <s v="RAIZA ELANICE"/>
      </sharedItems>
    </cacheField>
    <cacheField name="[Measures].[Contagem de CONTRATO/ADITIVO]" caption="Contagem de CONTRATO/ADITIVO" numFmtId="0" hierarchy="51" level="32767"/>
  </cacheFields>
  <cacheHierarchies count="56">
    <cacheHierarchy uniqueName="[Intervalo].[Nº]" caption="Nº" attribute="1" defaultMemberUniqueName="[Intervalo].[Nº].[All]" allUniqueName="[Intervalo].[Nº].[All]" dimensionUniqueName="[Intervalo]" displayFolder="" count="0" memberValueDatatype="20" unbalanced="0"/>
    <cacheHierarchy uniqueName="[Intervalo].[CONTRATO/ADITIVO]" caption="CONTRATO/ADITIVO" attribute="1" defaultMemberUniqueName="[Intervalo].[CONTRATO/ADITIVO].[All]" allUniqueName="[Intervalo].[CONTRATO/ADITIVO].[All]" dimensionUniqueName="[Intervalo]" displayFolder="" count="0" memberValueDatatype="130" unbalanced="0"/>
    <cacheHierarchy uniqueName="[Intervalo].[Nº PROCESSO]" caption="Nº PROCESSO" attribute="1" defaultMemberUniqueName="[Intervalo].[Nº PROCESSO].[All]" allUniqueName="[Intervalo].[Nº PROCESSO].[All]" dimensionUniqueName="[Intervalo]" displayFolder="" count="0" memberValueDatatype="130" unbalanced="0"/>
    <cacheHierarchy uniqueName="[Intervalo].[CONTRATADA]" caption="CONTRATADA" attribute="1" defaultMemberUniqueName="[Intervalo].[CONTRATADA].[All]" allUniqueName="[Intervalo].[CONTRATADA].[All]" dimensionUniqueName="[Intervalo]" displayFolder="" count="0" memberValueDatatype="130" unbalanced="0"/>
    <cacheHierarchy uniqueName="[Intervalo].[OBJETO]" caption="OBJETO" attribute="1" defaultMemberUniqueName="[Intervalo].[OBJETO].[All]" allUniqueName="[Intervalo].[OBJETO].[All]" dimensionUniqueName="[Intervalo]" displayFolder="" count="0" memberValueDatatype="130" unbalanced="0"/>
    <cacheHierarchy uniqueName="[Intervalo].[VALOR GLOBAL]" caption="VALOR GLOBAL" attribute="1" defaultMemberUniqueName="[Intervalo].[VALOR GLOBAL].[All]" allUniqueName="[Intervalo].[VALOR GLOBAL].[All]" dimensionUniqueName="[Intervalo]" displayFolder="" count="0" memberValueDatatype="5" unbalanced="0"/>
    <cacheHierarchy uniqueName="[Intervalo].[VALOR MENSAL]" caption="VALOR MENSAL" attribute="1" defaultMemberUniqueName="[Intervalo].[VALOR MENSAL].[All]" allUniqueName="[Intervalo].[VALOR MENSAL].[All]" dimensionUniqueName="[Intervalo]" displayFolder="" count="0" memberValueDatatype="5" unbalanced="0"/>
    <cacheHierarchy uniqueName="[Intervalo].[INICIO DA VIGÊNCIA]" caption="INICIO DA VIGÊNCIA" attribute="1" time="1" defaultMemberUniqueName="[Intervalo].[INICIO DA VIGÊNCIA].[All]" allUniqueName="[Intervalo].[INICIO DA VIGÊNCIA].[All]" dimensionUniqueName="[Intervalo]" displayFolder="" count="0" memberValueDatatype="7" unbalanced="0"/>
    <cacheHierarchy uniqueName="[Intervalo].[FIM DA VIGÊNCIA]" caption="FIM DA VIGÊNCIA" attribute="1" time="1" defaultMemberUniqueName="[Intervalo].[FIM DA VIGÊNCIA].[All]" allUniqueName="[Intervalo].[FIM DA VIGÊNCIA].[All]" dimensionUniqueName="[Intervalo]" displayFolder="" count="0" memberValueDatatype="7" unbalanced="0"/>
    <cacheHierarchy uniqueName="[Intervalo].[DIAS PARA FIM]" caption="DIAS PARA FIM" attribute="1" defaultMemberUniqueName="[Intervalo].[DIAS PARA FIM].[All]" allUniqueName="[Intervalo].[DIAS PARA FIM].[All]" dimensionUniqueName="[Intervalo]" displayFolder="" count="0" memberValueDatatype="20" unbalanced="0"/>
    <cacheHierarchy uniqueName="[Intervalo].[CONTATO DA CONTRATADA]" caption="CONTATO DA CONTRATADA" attribute="1" defaultMemberUniqueName="[Intervalo].[CONTATO DA CONTRATADA].[All]" allUniqueName="[Intervalo].[CONTATO DA CONTRATADA].[All]" dimensionUniqueName="[Intervalo]" displayFolder="" count="0" memberValueDatatype="130" unbalanced="0"/>
    <cacheHierarchy uniqueName="[Intervalo].[PORTARIA/FISCAL]" caption="PORTARIA/FISCAL" attribute="1" defaultMemberUniqueName="[Intervalo].[PORTARIA/FISCAL].[All]" allUniqueName="[Intervalo].[PORTARIA/FISCAL].[All]" dimensionUniqueName="[Intervalo]" displayFolder="" count="0" memberValueDatatype="130" unbalanced="0"/>
    <cacheHierarchy uniqueName="[Intervalo].[STATUS]" caption="STATUS" attribute="1" defaultMemberUniqueName="[Intervalo].[STATUS].[All]" allUniqueName="[Intervalo].[STATUS].[All]" dimensionUniqueName="[Intervalo]" displayFolder="" count="0" memberValueDatatype="130" unbalanced="0"/>
    <cacheHierarchy uniqueName="[Intervalo].[obs]" caption="obs" attribute="1" defaultMemberUniqueName="[Intervalo].[obs].[All]" allUniqueName="[Intervalo].[obs].[All]" dimensionUniqueName="[Intervalo]" displayFolder="" count="0" memberValueDatatype="130" unbalanced="0"/>
    <cacheHierarchy uniqueName="[Intervalo].[Verificado em]" caption="Verificado em" attribute="1" time="1" defaultMemberUniqueName="[Intervalo].[Verificado em].[All]" allUniqueName="[Intervalo].[Verificado em].[All]" dimensionUniqueName="[Intervalo]" displayFolder="" count="0" memberValueDatatype="7" unbalanced="0"/>
    <cacheHierarchy uniqueName="[Intervalo].[Sistema]" caption="Sistema" attribute="1" defaultMemberUniqueName="[Intervalo].[Sistema].[All]" allUniqueName="[Intervalo].[Sistema].[All]" dimensionUniqueName="[Intervalo]" displayFolder="" count="0" memberValueDatatype="130" unbalanced="0"/>
    <cacheHierarchy uniqueName="[Intervalo].[Responsável]" caption="Responsável" attribute="1" defaultMemberUniqueName="[Intervalo].[Responsável].[All]" allUniqueName="[Intervalo].[Responsável].[All]" dimensionUniqueName="[Intervalo]" displayFolder="" count="2" memberValueDatatype="130" unbalanced="0">
      <fieldsUsage count="2">
        <fieldUsage x="-1"/>
        <fieldUsage x="0"/>
      </fieldsUsage>
    </cacheHierarchy>
    <cacheHierarchy uniqueName="[Intervalo 1].[Nº]" caption="Nº" attribute="1" defaultMemberUniqueName="[Intervalo 1].[Nº].[All]" allUniqueName="[Intervalo 1].[Nº].[All]" dimensionUniqueName="[Intervalo 1]" displayFolder="" count="0" memberValueDatatype="20" unbalanced="0"/>
    <cacheHierarchy uniqueName="[Intervalo 1].[CONTRATO / ADITIVO]" caption="CONTRATO / ADITIVO" attribute="1" defaultMemberUniqueName="[Intervalo 1].[CONTRATO / ADITIVO].[All]" allUniqueName="[Intervalo 1].[CONTRATO / ADITIVO].[All]" dimensionUniqueName="[Intervalo 1]" displayFolder="" count="0" memberValueDatatype="130" unbalanced="0"/>
    <cacheHierarchy uniqueName="[Intervalo 1].[Nº PROCESSO]" caption="Nº PROCESSO" attribute="1" defaultMemberUniqueName="[Intervalo 1].[Nº PROCESSO].[All]" allUniqueName="[Intervalo 1].[Nº PROCESSO].[All]" dimensionUniqueName="[Intervalo 1]" displayFolder="" count="0" memberValueDatatype="130" unbalanced="0"/>
    <cacheHierarchy uniqueName="[Intervalo 1].[CONTRATADA]" caption="CONTRATADA" attribute="1" defaultMemberUniqueName="[Intervalo 1].[CONTRATADA].[All]" allUniqueName="[Intervalo 1].[CONTRATADA].[All]" dimensionUniqueName="[Intervalo 1]" displayFolder="" count="0" memberValueDatatype="130" unbalanced="0"/>
    <cacheHierarchy uniqueName="[Intervalo 1].[CNPJ]" caption="CNPJ" attribute="1" defaultMemberUniqueName="[Intervalo 1].[CNPJ].[All]" allUniqueName="[Intervalo 1].[CNPJ].[All]" dimensionUniqueName="[Intervalo 1]" displayFolder="" count="0" memberValueDatatype="130" unbalanced="0"/>
    <cacheHierarchy uniqueName="[Intervalo 1].[NOME COMPLETO]" caption="NOME COMPLETO" attribute="1" defaultMemberUniqueName="[Intervalo 1].[NOME COMPLETO].[All]" allUniqueName="[Intervalo 1].[NOME COMPLETO].[All]" dimensionUniqueName="[Intervalo 1]" displayFolder="" count="0" memberValueDatatype="130" unbalanced="0"/>
    <cacheHierarchy uniqueName="[Intervalo 1].[QUALIFICAÇÃO]" caption="QUALIFICAÇÃO" attribute="1" defaultMemberUniqueName="[Intervalo 1].[QUALIFICAÇÃO].[All]" allUniqueName="[Intervalo 1].[QUALIFICAÇÃO].[All]" dimensionUniqueName="[Intervalo 1]" displayFolder="" count="0" memberValueDatatype="130" unbalanced="0"/>
    <cacheHierarchy uniqueName="[Intervalo 1].[ENDEREÇO]" caption="ENDEREÇO" attribute="1" defaultMemberUniqueName="[Intervalo 1].[ENDEREÇO].[All]" allUniqueName="[Intervalo 1].[ENDEREÇO].[All]" dimensionUniqueName="[Intervalo 1]" displayFolder="" count="0" memberValueDatatype="130" unbalanced="0"/>
    <cacheHierarchy uniqueName="[Intervalo 1].[REPRESENTANTE_1]" caption="REPRESENTANTE_1" attribute="1" defaultMemberUniqueName="[Intervalo 1].[REPRESENTANTE_1].[All]" allUniqueName="[Intervalo 1].[REPRESENTANTE_1].[All]" dimensionUniqueName="[Intervalo 1]" displayFolder="" count="0" memberValueDatatype="130" unbalanced="0"/>
    <cacheHierarchy uniqueName="[Intervalo 1].[DADOS_DO_REPRESENTANTE_1]" caption="DADOS_DO_REPRESENTANTE_1" attribute="1" defaultMemberUniqueName="[Intervalo 1].[DADOS_DO_REPRESENTANTE_1].[All]" allUniqueName="[Intervalo 1].[DADOS_DO_REPRESENTANTE_1].[All]" dimensionUniqueName="[Intervalo 1]" displayFolder="" count="0" memberValueDatatype="130" unbalanced="0"/>
    <cacheHierarchy uniqueName="[Intervalo 1].[REPRESENTANTE_2]" caption="REPRESENTANTE_2" attribute="1" defaultMemberUniqueName="[Intervalo 1].[REPRESENTANTE_2].[All]" allUniqueName="[Intervalo 1].[REPRESENTANTE_2].[All]" dimensionUniqueName="[Intervalo 1]" displayFolder="" count="0" memberValueDatatype="130" unbalanced="0"/>
    <cacheHierarchy uniqueName="[Intervalo 1].[DADOS_DO_REPRESENTANTE_2]" caption="DADOS_DO_REPRESENTANTE_2" attribute="1" defaultMemberUniqueName="[Intervalo 1].[DADOS_DO_REPRESENTANTE_2].[All]" allUniqueName="[Intervalo 1].[DADOS_DO_REPRESENTANTE_2].[All]" dimensionUniqueName="[Intervalo 1]" displayFolder="" count="0" memberValueDatatype="130" unbalanced="0"/>
    <cacheHierarchy uniqueName="[Intervalo 1].[e-mail]" caption="e-mail" attribute="1" defaultMemberUniqueName="[Intervalo 1].[e-mail].[All]" allUniqueName="[Intervalo 1].[e-mail].[All]" dimensionUniqueName="[Intervalo 1]" displayFolder="" count="0" memberValueDatatype="130" unbalanced="0"/>
    <cacheHierarchy uniqueName="[Intervalo 1].[OBJETO]" caption="OBJETO" attribute="1" defaultMemberUniqueName="[Intervalo 1].[OBJETO].[All]" allUniqueName="[Intervalo 1].[OBJETO].[All]" dimensionUniqueName="[Intervalo 1]" displayFolder="" count="0" memberValueDatatype="130" unbalanced="0"/>
    <cacheHierarchy uniqueName="[Intervalo 1].[VALOR GLOBAL]" caption="VALOR GLOBAL" attribute="1" defaultMemberUniqueName="[Intervalo 1].[VALOR GLOBAL].[All]" allUniqueName="[Intervalo 1].[VALOR GLOBAL].[All]" dimensionUniqueName="[Intervalo 1]" displayFolder="" count="0" memberValueDatatype="5" unbalanced="0"/>
    <cacheHierarchy uniqueName="[Intervalo 1].[VALOR MENSAL]" caption="VALOR MENSAL" attribute="1" defaultMemberUniqueName="[Intervalo 1].[VALOR MENSAL].[All]" allUniqueName="[Intervalo 1].[VALOR MENSAL].[All]" dimensionUniqueName="[Intervalo 1]" displayFolder="" count="0" memberValueDatatype="5" unbalanced="0"/>
    <cacheHierarchy uniqueName="[Intervalo 1].[INICIO DA VIGÊNCIA]" caption="INICIO DA VIGÊNCIA" attribute="1" defaultMemberUniqueName="[Intervalo 1].[INICIO DA VIGÊNCIA].[All]" allUniqueName="[Intervalo 1].[INICIO DA VIGÊNCIA].[All]" dimensionUniqueName="[Intervalo 1]" displayFolder="" count="0" memberValueDatatype="130" unbalanced="0"/>
    <cacheHierarchy uniqueName="[Intervalo 1].[FIM DA VIGÊNCIA]" caption="FIM DA VIGÊNCIA" attribute="1" defaultMemberUniqueName="[Intervalo 1].[FIM DA VIGÊNCIA].[All]" allUniqueName="[Intervalo 1].[FIM DA VIGÊNCIA].[All]" dimensionUniqueName="[Intervalo 1]" displayFolder="" count="0" memberValueDatatype="130" unbalanced="0"/>
    <cacheHierarchy uniqueName="[Intervalo 1].[DIAS PARA TÉRMINO]" caption="DIAS PARA TÉRMINO" attribute="1" defaultMemberUniqueName="[Intervalo 1].[DIAS PARA TÉRMINO].[All]" allUniqueName="[Intervalo 1].[DIAS PARA TÉRMINO].[All]" dimensionUniqueName="[Intervalo 1]" displayFolder="" count="0" memberValueDatatype="130" unbalanced="0"/>
    <cacheHierarchy uniqueName="[Intervalo 1].[CONTATO DA CONTRATADA]" caption="CONTATO DA CONTRATADA" attribute="1" defaultMemberUniqueName="[Intervalo 1].[CONTATO DA CONTRATADA].[All]" allUniqueName="[Intervalo 1].[CONTATO DA CONTRATADA].[All]" dimensionUniqueName="[Intervalo 1]" displayFolder="" count="0" memberValueDatatype="130" unbalanced="0"/>
    <cacheHierarchy uniqueName="[Intervalo 1].[TELEFONE DA CONTRATADA]" caption="TELEFONE DA CONTRATADA" attribute="1" defaultMemberUniqueName="[Intervalo 1].[TELEFONE DA CONTRATADA].[All]" allUniqueName="[Intervalo 1].[TELEFONE DA CONTRATADA].[All]" dimensionUniqueName="[Intervalo 1]" displayFolder="" count="0" memberValueDatatype="130" unbalanced="0"/>
    <cacheHierarchy uniqueName="[Intervalo 1].[PORTARIA/FISCAL]" caption="PORTARIA/FISCAL" attribute="1" defaultMemberUniqueName="[Intervalo 1].[PORTARIA/FISCAL].[All]" allUniqueName="[Intervalo 1].[PORTARIA/FISCAL].[All]" dimensionUniqueName="[Intervalo 1]" displayFolder="" count="0" memberValueDatatype="130" unbalanced="0"/>
    <cacheHierarchy uniqueName="[Intervalo 1].[STATUS]" caption="STATUS" attribute="1" defaultMemberUniqueName="[Intervalo 1].[STATUS].[All]" allUniqueName="[Intervalo 1].[STATUS].[All]" dimensionUniqueName="[Intervalo 1]" displayFolder="" count="0" memberValueDatatype="130" unbalanced="0"/>
    <cacheHierarchy uniqueName="[Intervalo 1].[verificado em:]" caption="verificado em:" attribute="1" time="1" defaultMemberUniqueName="[Intervalo 1].[verificado em:].[All]" allUniqueName="[Intervalo 1].[verificado em:].[All]" dimensionUniqueName="[Intervalo 1]" displayFolder="" count="0" memberValueDatatype="7" unbalanced="0"/>
    <cacheHierarchy uniqueName="[Intervalo 1].[obs]" caption="obs" attribute="1" defaultMemberUniqueName="[Intervalo 1].[obs].[All]" allUniqueName="[Intervalo 1].[obs].[All]" dimensionUniqueName="[Intervalo 1]" displayFolder="" count="0" memberValueDatatype="130" unbalanced="0"/>
    <cacheHierarchy uniqueName="[Intervalo 1].[Sistema]" caption="Sistema" attribute="1" defaultMemberUniqueName="[Intervalo 1].[Sistema].[All]" allUniqueName="[Intervalo 1].[Sistema].[All]" dimensionUniqueName="[Intervalo 1]" displayFolder="" count="0" memberValueDatatype="130" unbalanced="0"/>
    <cacheHierarchy uniqueName="[Intervalo 1].[Responsável]" caption="Responsável" attribute="1" defaultMemberUniqueName="[Intervalo 1].[Responsável].[All]" allUniqueName="[Intervalo 1].[Responsável].[All]" dimensionUniqueName="[Intervalo 1]" displayFolder="" count="0" memberValueDatatype="130" unbalanced="0"/>
    <cacheHierarchy uniqueName="[Measures].[__XL_Count Intervalo]" caption="__XL_Count Intervalo" measure="1" displayFolder="" measureGroup="Intervalo" count="0" hidden="1"/>
    <cacheHierarchy uniqueName="[Measures].[__XL_Count Intervalo 1]" caption="__XL_Count Intervalo 1" measure="1" displayFolder="" measureGroup="Intervalo 1" count="0" hidden="1"/>
    <cacheHierarchy uniqueName="[Measures].[__No measures defined]" caption="__No measures defined" measure="1" displayFolder="" count="0" hidden="1"/>
    <cacheHierarchy uniqueName="[Measures].[Contagem de STATUS]" caption="Contagem de STATUS" measure="1" displayFolder="" measureGroup="Intervalo" count="0" hidden="1">
      <extLst>
        <ext xmlns:x15="http://schemas.microsoft.com/office/spreadsheetml/2010/11/main" uri="{B97F6D7D-B522-45F9-BDA1-12C45D357490}">
          <x15:cacheHierarchy aggregatedColumn="12"/>
        </ext>
      </extLst>
    </cacheHierarchy>
    <cacheHierarchy uniqueName="[Measures].[Soma de VALOR GLOBAL]" caption="Soma de VALOR GLOBAL" measure="1" displayFolder="" measureGroup="Intervalo" count="0" hidden="1">
      <extLst>
        <ext xmlns:x15="http://schemas.microsoft.com/office/spreadsheetml/2010/11/main" uri="{B97F6D7D-B522-45F9-BDA1-12C45D357490}">
          <x15:cacheHierarchy aggregatedColumn="5"/>
        </ext>
      </extLst>
    </cacheHierarchy>
    <cacheHierarchy uniqueName="[Measures].[Soma de VALOR GLOBAL 2]" caption="Soma de VALOR GLOBAL 2" measure="1" displayFolder="" measureGroup="Intervalo 1" count="0" hidden="1">
      <extLst>
        <ext xmlns:x15="http://schemas.microsoft.com/office/spreadsheetml/2010/11/main" uri="{B97F6D7D-B522-45F9-BDA1-12C45D357490}">
          <x15:cacheHierarchy aggregatedColumn="31"/>
        </ext>
      </extLst>
    </cacheHierarchy>
    <cacheHierarchy uniqueName="[Measures].[Contagem de CONTRATADA]" caption="Contagem de CONTRATADA" measure="1" displayFolder="" measureGroup="Intervalo" count="0" hidden="1">
      <extLst>
        <ext xmlns:x15="http://schemas.microsoft.com/office/spreadsheetml/2010/11/main" uri="{B97F6D7D-B522-45F9-BDA1-12C45D357490}">
          <x15:cacheHierarchy aggregatedColumn="3"/>
        </ext>
      </extLst>
    </cacheHierarchy>
    <cacheHierarchy uniqueName="[Measures].[Contagem de CONTRATO/ADITIVO]" caption="Contagem de CONTRATO/ADITIVO" measure="1" displayFolder="" measureGroup="Intervalo" count="0" oneField="1" hidden="1">
      <fieldsUsage count="1">
        <fieldUsage x="1"/>
      </fieldsUsage>
      <extLst>
        <ext xmlns:x15="http://schemas.microsoft.com/office/spreadsheetml/2010/11/main" uri="{B97F6D7D-B522-45F9-BDA1-12C45D357490}">
          <x15:cacheHierarchy aggregatedColumn="1"/>
        </ext>
      </extLst>
    </cacheHierarchy>
    <cacheHierarchy uniqueName="[Measures].[Contagem de CONTRATO / ADITIVO]" caption="Contagem de CONTRATO / ADITIVO" measure="1" displayFolder="" measureGroup="Intervalo 1" count="0" hidden="1">
      <extLst>
        <ext xmlns:x15="http://schemas.microsoft.com/office/spreadsheetml/2010/11/main" uri="{B97F6D7D-B522-45F9-BDA1-12C45D357490}">
          <x15:cacheHierarchy aggregatedColumn="18"/>
        </ext>
      </extLst>
    </cacheHierarchy>
    <cacheHierarchy uniqueName="[Measures].[Soma de DIAS PARA FIM]" caption="Soma de DIAS PARA FIM" measure="1" displayFolder="" measureGroup="Intervalo" count="0" hidden="1">
      <extLst>
        <ext xmlns:x15="http://schemas.microsoft.com/office/spreadsheetml/2010/11/main" uri="{B97F6D7D-B522-45F9-BDA1-12C45D357490}">
          <x15:cacheHierarchy aggregatedColumn="9"/>
        </ext>
      </extLst>
    </cacheHierarchy>
    <cacheHierarchy uniqueName="[Measures].[Contagem de DIAS PARA TÉRMINO]" caption="Contagem de DIAS PARA TÉRMINO" measure="1" displayFolder="" measureGroup="Intervalo 1" count="0" hidden="1">
      <extLst>
        <ext xmlns:x15="http://schemas.microsoft.com/office/spreadsheetml/2010/11/main" uri="{B97F6D7D-B522-45F9-BDA1-12C45D357490}">
          <x15:cacheHierarchy aggregatedColumn="35"/>
        </ext>
      </extLst>
    </cacheHierarchy>
    <cacheHierarchy uniqueName="[Measures].[Soma de DIAS PARA TÉRMINO]" caption="Soma de DIAS PARA TÉRMINO" measure="1" displayFolder="" measureGroup="Intervalo 1" count="0" hidden="1">
      <extLst>
        <ext xmlns:x15="http://schemas.microsoft.com/office/spreadsheetml/2010/11/main" uri="{B97F6D7D-B522-45F9-BDA1-12C45D357490}">
          <x15:cacheHierarchy aggregatedColumn="35"/>
        </ext>
      </extLst>
    </cacheHierarchy>
  </cacheHierarchies>
  <kpis count="0"/>
  <dimensions count="3">
    <dimension name="Intervalo" uniqueName="[Intervalo]" caption="Intervalo"/>
    <dimension name="Intervalo 1" uniqueName="[Intervalo 1]" caption="Intervalo 1"/>
    <dimension measure="1" name="Measures" uniqueName="[Measures]" caption="Measures"/>
  </dimensions>
  <measureGroups count="2">
    <measureGroup name="Intervalo" caption="Intervalo"/>
    <measureGroup name="Intervalo 1" caption="Intervalo 1"/>
  </measureGroups>
  <maps count="2">
    <map measureGroup="0"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Eduardo Ribeiro" refreshedDate="44403.696142939814" backgroundQuery="1" createdVersion="7" refreshedVersion="7" minRefreshableVersion="3" recordCount="0" supportSubquery="1" supportAdvancedDrill="1">
  <cacheSource type="external" connectionId="1"/>
  <cacheFields count="5">
    <cacheField name="[Intervalo].[Responsável].[Responsável]" caption="Responsável" numFmtId="0" hierarchy="16" level="1">
      <sharedItems count="5">
        <s v="DÉBORA"/>
        <s v="ELIZABETE LACERDA CHAVES"/>
        <s v="FABRIZZIO"/>
        <s v="LUCIANA"/>
        <s v="RAIZA ELANICE"/>
      </sharedItems>
    </cacheField>
    <cacheField name="[Measures].[Soma de VALOR GLOBAL]" caption="Soma de VALOR GLOBAL" numFmtId="0" hierarchy="48" level="32767"/>
    <cacheField name="[Intervalo].[CONTRATO/ADITIVO].[CONTRATO/ADITIVO]" caption="CONTRATO/ADITIVO" numFmtId="0" hierarchy="1" level="1">
      <sharedItems count="21">
        <s v="1º TA ao TC-004/2020"/>
        <s v="1º TA aoTC-003/2020"/>
        <s v="1ºTA ao TC 002/2021"/>
        <s v="TC-020/2020"/>
        <s v="TC 004/2021"/>
        <s v="TCG-001/2020"/>
        <s v="TCG-002/2020"/>
        <s v="1º TA ao TCG- 001/2019"/>
        <s v=" TC 001/2021"/>
        <s v="1TA ao TC-011/2020"/>
        <s v="1º TA ao TC-002/2019"/>
        <s v="1º TA ao TC Nº 028"/>
        <s v="2º TA ao TC-008/2019"/>
        <s v="2º TA aoTC-006/2018"/>
        <s v="4º TA ao TC 010/2018"/>
        <s v="1º TA ao TC Nº002/2020"/>
        <s v="2º TA -  TC-001/2020"/>
        <s v="3º TA ao TC-011/2019"/>
        <s v="8º TA ao TC-017/2016"/>
        <s v="TC-003/2021"/>
        <s v="2° TA ao TC - 005/2020"/>
      </sharedItems>
    </cacheField>
    <cacheField name="[Intervalo].[CONTRATADA].[CONTRATADA]" caption="CONTRATADA" numFmtId="0" hierarchy="3" level="1">
      <sharedItems count="20">
        <s v="ARQUIDIOCESE DE MANAUS"/>
        <s v="J. U. T. DA SILVA"/>
        <s v="PROVER"/>
        <s v="TREVO TURISMO LTDA"/>
        <s v="A J REFEIÇÕES LTDA"/>
        <s v="AADESAM / Alimentação adequada"/>
        <s v="AADESAM / Aprimora"/>
        <s v="AADESAM / Rede de Proteção"/>
        <s v="BAR E RESTAURANTE BUDEGA 10 LTDA - EPP"/>
        <s v="D'MAX"/>
        <s v="ESGOTEC SERVICOS DE TRANSPORTE LTDA"/>
        <s v="TRIVALE"/>
        <s v="A MESQUITA"/>
        <s v="AMAZONAS COPIADORA LTDA"/>
        <s v="MILLENIUM LOCADORA LTDA"/>
        <s v="S.A DE MAGALHÃES - ME"/>
        <s v="L A FELIX ME"/>
        <s v="TAWRUS SEGURANCA E VIGILANCIA LTDA"/>
        <s v="R P DE SALES EIRELI"/>
        <s v="TM DA FROTA"/>
      </sharedItems>
    </cacheField>
    <cacheField name="[Measures].[Soma de DIAS PARA FIM]" caption="Soma de DIAS PARA FIM" numFmtId="0" hierarchy="53" level="32767"/>
  </cacheFields>
  <cacheHierarchies count="56">
    <cacheHierarchy uniqueName="[Intervalo].[Nº]" caption="Nº" attribute="1" defaultMemberUniqueName="[Intervalo].[Nº].[All]" allUniqueName="[Intervalo].[Nº].[All]" dimensionUniqueName="[Intervalo]" displayFolder="" count="0" memberValueDatatype="20" unbalanced="0"/>
    <cacheHierarchy uniqueName="[Intervalo].[CONTRATO/ADITIVO]" caption="CONTRATO/ADITIVO" attribute="1" defaultMemberUniqueName="[Intervalo].[CONTRATO/ADITIVO].[All]" allUniqueName="[Intervalo].[CONTRATO/ADITIVO].[All]" dimensionUniqueName="[Intervalo]" displayFolder="" count="2" memberValueDatatype="130" unbalanced="0">
      <fieldsUsage count="2">
        <fieldUsage x="-1"/>
        <fieldUsage x="2"/>
      </fieldsUsage>
    </cacheHierarchy>
    <cacheHierarchy uniqueName="[Intervalo].[Nº PROCESSO]" caption="Nº PROCESSO" attribute="1" defaultMemberUniqueName="[Intervalo].[Nº PROCESSO].[All]" allUniqueName="[Intervalo].[Nº PROCESSO].[All]" dimensionUniqueName="[Intervalo]" displayFolder="" count="0" memberValueDatatype="130" unbalanced="0"/>
    <cacheHierarchy uniqueName="[Intervalo].[CONTRATADA]" caption="CONTRATADA" attribute="1" defaultMemberUniqueName="[Intervalo].[CONTRATADA].[All]" allUniqueName="[Intervalo].[CONTRATADA].[All]" dimensionUniqueName="[Intervalo]" displayFolder="" count="2" memberValueDatatype="130" unbalanced="0">
      <fieldsUsage count="2">
        <fieldUsage x="-1"/>
        <fieldUsage x="3"/>
      </fieldsUsage>
    </cacheHierarchy>
    <cacheHierarchy uniqueName="[Intervalo].[OBJETO]" caption="OBJETO" attribute="1" defaultMemberUniqueName="[Intervalo].[OBJETO].[All]" allUniqueName="[Intervalo].[OBJETO].[All]" dimensionUniqueName="[Intervalo]" displayFolder="" count="0" memberValueDatatype="130" unbalanced="0"/>
    <cacheHierarchy uniqueName="[Intervalo].[VALOR GLOBAL]" caption="VALOR GLOBAL" attribute="1" defaultMemberUniqueName="[Intervalo].[VALOR GLOBAL].[All]" allUniqueName="[Intervalo].[VALOR GLOBAL].[All]" dimensionUniqueName="[Intervalo]" displayFolder="" count="0" memberValueDatatype="5" unbalanced="0"/>
    <cacheHierarchy uniqueName="[Intervalo].[VALOR MENSAL]" caption="VALOR MENSAL" attribute="1" defaultMemberUniqueName="[Intervalo].[VALOR MENSAL].[All]" allUniqueName="[Intervalo].[VALOR MENSAL].[All]" dimensionUniqueName="[Intervalo]" displayFolder="" count="0" memberValueDatatype="5" unbalanced="0"/>
    <cacheHierarchy uniqueName="[Intervalo].[INICIO DA VIGÊNCIA]" caption="INICIO DA VIGÊNCIA" attribute="1" time="1" defaultMemberUniqueName="[Intervalo].[INICIO DA VIGÊNCIA].[All]" allUniqueName="[Intervalo].[INICIO DA VIGÊNCIA].[All]" dimensionUniqueName="[Intervalo]" displayFolder="" count="0" memberValueDatatype="7" unbalanced="0"/>
    <cacheHierarchy uniqueName="[Intervalo].[FIM DA VIGÊNCIA]" caption="FIM DA VIGÊNCIA" attribute="1" time="1" defaultMemberUniqueName="[Intervalo].[FIM DA VIGÊNCIA].[All]" allUniqueName="[Intervalo].[FIM DA VIGÊNCIA].[All]" dimensionUniqueName="[Intervalo]" displayFolder="" count="0" memberValueDatatype="7" unbalanced="0"/>
    <cacheHierarchy uniqueName="[Intervalo].[DIAS PARA FIM]" caption="DIAS PARA FIM" attribute="1" defaultMemberUniqueName="[Intervalo].[DIAS PARA FIM].[All]" allUniqueName="[Intervalo].[DIAS PARA FIM].[All]" dimensionUniqueName="[Intervalo]" displayFolder="" count="0" memberValueDatatype="20" unbalanced="0"/>
    <cacheHierarchy uniqueName="[Intervalo].[CONTATO DA CONTRATADA]" caption="CONTATO DA CONTRATADA" attribute="1" defaultMemberUniqueName="[Intervalo].[CONTATO DA CONTRATADA].[All]" allUniqueName="[Intervalo].[CONTATO DA CONTRATADA].[All]" dimensionUniqueName="[Intervalo]" displayFolder="" count="0" memberValueDatatype="130" unbalanced="0"/>
    <cacheHierarchy uniqueName="[Intervalo].[PORTARIA/FISCAL]" caption="PORTARIA/FISCAL" attribute="1" defaultMemberUniqueName="[Intervalo].[PORTARIA/FISCAL].[All]" allUniqueName="[Intervalo].[PORTARIA/FISCAL].[All]" dimensionUniqueName="[Intervalo]" displayFolder="" count="0" memberValueDatatype="130" unbalanced="0"/>
    <cacheHierarchy uniqueName="[Intervalo].[STATUS]" caption="STATUS" attribute="1" defaultMemberUniqueName="[Intervalo].[STATUS].[All]" allUniqueName="[Intervalo].[STATUS].[All]" dimensionUniqueName="[Intervalo]" displayFolder="" count="0" memberValueDatatype="130" unbalanced="0"/>
    <cacheHierarchy uniqueName="[Intervalo].[obs]" caption="obs" attribute="1" defaultMemberUniqueName="[Intervalo].[obs].[All]" allUniqueName="[Intervalo].[obs].[All]" dimensionUniqueName="[Intervalo]" displayFolder="" count="0" memberValueDatatype="130" unbalanced="0"/>
    <cacheHierarchy uniqueName="[Intervalo].[Verificado em]" caption="Verificado em" attribute="1" time="1" defaultMemberUniqueName="[Intervalo].[Verificado em].[All]" allUniqueName="[Intervalo].[Verificado em].[All]" dimensionUniqueName="[Intervalo]" displayFolder="" count="0" memberValueDatatype="7" unbalanced="0"/>
    <cacheHierarchy uniqueName="[Intervalo].[Sistema]" caption="Sistema" attribute="1" defaultMemberUniqueName="[Intervalo].[Sistema].[All]" allUniqueName="[Intervalo].[Sistema].[All]" dimensionUniqueName="[Intervalo]" displayFolder="" count="0" memberValueDatatype="130" unbalanced="0"/>
    <cacheHierarchy uniqueName="[Intervalo].[Responsável]" caption="Responsável" attribute="1" defaultMemberUniqueName="[Intervalo].[Responsável].[All]" allUniqueName="[Intervalo].[Responsável].[All]" dimensionUniqueName="[Intervalo]" displayFolder="" count="2" memberValueDatatype="130" unbalanced="0">
      <fieldsUsage count="2">
        <fieldUsage x="-1"/>
        <fieldUsage x="0"/>
      </fieldsUsage>
    </cacheHierarchy>
    <cacheHierarchy uniqueName="[Intervalo 1].[Nº]" caption="Nº" attribute="1" defaultMemberUniqueName="[Intervalo 1].[Nº].[All]" allUniqueName="[Intervalo 1].[Nº].[All]" dimensionUniqueName="[Intervalo 1]" displayFolder="" count="0" memberValueDatatype="20" unbalanced="0"/>
    <cacheHierarchy uniqueName="[Intervalo 1].[CONTRATO / ADITIVO]" caption="CONTRATO / ADITIVO" attribute="1" defaultMemberUniqueName="[Intervalo 1].[CONTRATO / ADITIVO].[All]" allUniqueName="[Intervalo 1].[CONTRATO / ADITIVO].[All]" dimensionUniqueName="[Intervalo 1]" displayFolder="" count="0" memberValueDatatype="130" unbalanced="0"/>
    <cacheHierarchy uniqueName="[Intervalo 1].[Nº PROCESSO]" caption="Nº PROCESSO" attribute="1" defaultMemberUniqueName="[Intervalo 1].[Nº PROCESSO].[All]" allUniqueName="[Intervalo 1].[Nº PROCESSO].[All]" dimensionUniqueName="[Intervalo 1]" displayFolder="" count="0" memberValueDatatype="130" unbalanced="0"/>
    <cacheHierarchy uniqueName="[Intervalo 1].[CONTRATADA]" caption="CONTRATADA" attribute="1" defaultMemberUniqueName="[Intervalo 1].[CONTRATADA].[All]" allUniqueName="[Intervalo 1].[CONTRATADA].[All]" dimensionUniqueName="[Intervalo 1]" displayFolder="" count="0" memberValueDatatype="130" unbalanced="0"/>
    <cacheHierarchy uniqueName="[Intervalo 1].[CNPJ]" caption="CNPJ" attribute="1" defaultMemberUniqueName="[Intervalo 1].[CNPJ].[All]" allUniqueName="[Intervalo 1].[CNPJ].[All]" dimensionUniqueName="[Intervalo 1]" displayFolder="" count="0" memberValueDatatype="130" unbalanced="0"/>
    <cacheHierarchy uniqueName="[Intervalo 1].[NOME COMPLETO]" caption="NOME COMPLETO" attribute="1" defaultMemberUniqueName="[Intervalo 1].[NOME COMPLETO].[All]" allUniqueName="[Intervalo 1].[NOME COMPLETO].[All]" dimensionUniqueName="[Intervalo 1]" displayFolder="" count="0" memberValueDatatype="130" unbalanced="0"/>
    <cacheHierarchy uniqueName="[Intervalo 1].[QUALIFICAÇÃO]" caption="QUALIFICAÇÃO" attribute="1" defaultMemberUniqueName="[Intervalo 1].[QUALIFICAÇÃO].[All]" allUniqueName="[Intervalo 1].[QUALIFICAÇÃO].[All]" dimensionUniqueName="[Intervalo 1]" displayFolder="" count="0" memberValueDatatype="130" unbalanced="0"/>
    <cacheHierarchy uniqueName="[Intervalo 1].[ENDEREÇO]" caption="ENDEREÇO" attribute="1" defaultMemberUniqueName="[Intervalo 1].[ENDEREÇO].[All]" allUniqueName="[Intervalo 1].[ENDEREÇO].[All]" dimensionUniqueName="[Intervalo 1]" displayFolder="" count="0" memberValueDatatype="130" unbalanced="0"/>
    <cacheHierarchy uniqueName="[Intervalo 1].[REPRESENTANTE_1]" caption="REPRESENTANTE_1" attribute="1" defaultMemberUniqueName="[Intervalo 1].[REPRESENTANTE_1].[All]" allUniqueName="[Intervalo 1].[REPRESENTANTE_1].[All]" dimensionUniqueName="[Intervalo 1]" displayFolder="" count="0" memberValueDatatype="130" unbalanced="0"/>
    <cacheHierarchy uniqueName="[Intervalo 1].[DADOS_DO_REPRESENTANTE_1]" caption="DADOS_DO_REPRESENTANTE_1" attribute="1" defaultMemberUniqueName="[Intervalo 1].[DADOS_DO_REPRESENTANTE_1].[All]" allUniqueName="[Intervalo 1].[DADOS_DO_REPRESENTANTE_1].[All]" dimensionUniqueName="[Intervalo 1]" displayFolder="" count="0" memberValueDatatype="130" unbalanced="0"/>
    <cacheHierarchy uniqueName="[Intervalo 1].[REPRESENTANTE_2]" caption="REPRESENTANTE_2" attribute="1" defaultMemberUniqueName="[Intervalo 1].[REPRESENTANTE_2].[All]" allUniqueName="[Intervalo 1].[REPRESENTANTE_2].[All]" dimensionUniqueName="[Intervalo 1]" displayFolder="" count="0" memberValueDatatype="130" unbalanced="0"/>
    <cacheHierarchy uniqueName="[Intervalo 1].[DADOS_DO_REPRESENTANTE_2]" caption="DADOS_DO_REPRESENTANTE_2" attribute="1" defaultMemberUniqueName="[Intervalo 1].[DADOS_DO_REPRESENTANTE_2].[All]" allUniqueName="[Intervalo 1].[DADOS_DO_REPRESENTANTE_2].[All]" dimensionUniqueName="[Intervalo 1]" displayFolder="" count="0" memberValueDatatype="130" unbalanced="0"/>
    <cacheHierarchy uniqueName="[Intervalo 1].[e-mail]" caption="e-mail" attribute="1" defaultMemberUniqueName="[Intervalo 1].[e-mail].[All]" allUniqueName="[Intervalo 1].[e-mail].[All]" dimensionUniqueName="[Intervalo 1]" displayFolder="" count="0" memberValueDatatype="130" unbalanced="0"/>
    <cacheHierarchy uniqueName="[Intervalo 1].[OBJETO]" caption="OBJETO" attribute="1" defaultMemberUniqueName="[Intervalo 1].[OBJETO].[All]" allUniqueName="[Intervalo 1].[OBJETO].[All]" dimensionUniqueName="[Intervalo 1]" displayFolder="" count="0" memberValueDatatype="130" unbalanced="0"/>
    <cacheHierarchy uniqueName="[Intervalo 1].[VALOR GLOBAL]" caption="VALOR GLOBAL" attribute="1" defaultMemberUniqueName="[Intervalo 1].[VALOR GLOBAL].[All]" allUniqueName="[Intervalo 1].[VALOR GLOBAL].[All]" dimensionUniqueName="[Intervalo 1]" displayFolder="" count="0" memberValueDatatype="5" unbalanced="0"/>
    <cacheHierarchy uniqueName="[Intervalo 1].[VALOR MENSAL]" caption="VALOR MENSAL" attribute="1" defaultMemberUniqueName="[Intervalo 1].[VALOR MENSAL].[All]" allUniqueName="[Intervalo 1].[VALOR MENSAL].[All]" dimensionUniqueName="[Intervalo 1]" displayFolder="" count="0" memberValueDatatype="5" unbalanced="0"/>
    <cacheHierarchy uniqueName="[Intervalo 1].[INICIO DA VIGÊNCIA]" caption="INICIO DA VIGÊNCIA" attribute="1" defaultMemberUniqueName="[Intervalo 1].[INICIO DA VIGÊNCIA].[All]" allUniqueName="[Intervalo 1].[INICIO DA VIGÊNCIA].[All]" dimensionUniqueName="[Intervalo 1]" displayFolder="" count="0" memberValueDatatype="130" unbalanced="0"/>
    <cacheHierarchy uniqueName="[Intervalo 1].[FIM DA VIGÊNCIA]" caption="FIM DA VIGÊNCIA" attribute="1" defaultMemberUniqueName="[Intervalo 1].[FIM DA VIGÊNCIA].[All]" allUniqueName="[Intervalo 1].[FIM DA VIGÊNCIA].[All]" dimensionUniqueName="[Intervalo 1]" displayFolder="" count="0" memberValueDatatype="130" unbalanced="0"/>
    <cacheHierarchy uniqueName="[Intervalo 1].[DIAS PARA TÉRMINO]" caption="DIAS PARA TÉRMINO" attribute="1" defaultMemberUniqueName="[Intervalo 1].[DIAS PARA TÉRMINO].[All]" allUniqueName="[Intervalo 1].[DIAS PARA TÉRMINO].[All]" dimensionUniqueName="[Intervalo 1]" displayFolder="" count="0" memberValueDatatype="130" unbalanced="0"/>
    <cacheHierarchy uniqueName="[Intervalo 1].[CONTATO DA CONTRATADA]" caption="CONTATO DA CONTRATADA" attribute="1" defaultMemberUniqueName="[Intervalo 1].[CONTATO DA CONTRATADA].[All]" allUniqueName="[Intervalo 1].[CONTATO DA CONTRATADA].[All]" dimensionUniqueName="[Intervalo 1]" displayFolder="" count="0" memberValueDatatype="130" unbalanced="0"/>
    <cacheHierarchy uniqueName="[Intervalo 1].[TELEFONE DA CONTRATADA]" caption="TELEFONE DA CONTRATADA" attribute="1" defaultMemberUniqueName="[Intervalo 1].[TELEFONE DA CONTRATADA].[All]" allUniqueName="[Intervalo 1].[TELEFONE DA CONTRATADA].[All]" dimensionUniqueName="[Intervalo 1]" displayFolder="" count="0" memberValueDatatype="130" unbalanced="0"/>
    <cacheHierarchy uniqueName="[Intervalo 1].[PORTARIA/FISCAL]" caption="PORTARIA/FISCAL" attribute="1" defaultMemberUniqueName="[Intervalo 1].[PORTARIA/FISCAL].[All]" allUniqueName="[Intervalo 1].[PORTARIA/FISCAL].[All]" dimensionUniqueName="[Intervalo 1]" displayFolder="" count="0" memberValueDatatype="130" unbalanced="0"/>
    <cacheHierarchy uniqueName="[Intervalo 1].[STATUS]" caption="STATUS" attribute="1" defaultMemberUniqueName="[Intervalo 1].[STATUS].[All]" allUniqueName="[Intervalo 1].[STATUS].[All]" dimensionUniqueName="[Intervalo 1]" displayFolder="" count="0" memberValueDatatype="130" unbalanced="0"/>
    <cacheHierarchy uniqueName="[Intervalo 1].[verificado em:]" caption="verificado em:" attribute="1" time="1" defaultMemberUniqueName="[Intervalo 1].[verificado em:].[All]" allUniqueName="[Intervalo 1].[verificado em:].[All]" dimensionUniqueName="[Intervalo 1]" displayFolder="" count="0" memberValueDatatype="7" unbalanced="0"/>
    <cacheHierarchy uniqueName="[Intervalo 1].[obs]" caption="obs" attribute="1" defaultMemberUniqueName="[Intervalo 1].[obs].[All]" allUniqueName="[Intervalo 1].[obs].[All]" dimensionUniqueName="[Intervalo 1]" displayFolder="" count="0" memberValueDatatype="130" unbalanced="0"/>
    <cacheHierarchy uniqueName="[Intervalo 1].[Sistema]" caption="Sistema" attribute="1" defaultMemberUniqueName="[Intervalo 1].[Sistema].[All]" allUniqueName="[Intervalo 1].[Sistema].[All]" dimensionUniqueName="[Intervalo 1]" displayFolder="" count="0" memberValueDatatype="130" unbalanced="0"/>
    <cacheHierarchy uniqueName="[Intervalo 1].[Responsável]" caption="Responsável" attribute="1" defaultMemberUniqueName="[Intervalo 1].[Responsável].[All]" allUniqueName="[Intervalo 1].[Responsável].[All]" dimensionUniqueName="[Intervalo 1]" displayFolder="" count="0" memberValueDatatype="130" unbalanced="0"/>
    <cacheHierarchy uniqueName="[Measures].[__XL_Count Intervalo]" caption="__XL_Count Intervalo" measure="1" displayFolder="" measureGroup="Intervalo" count="0" hidden="1"/>
    <cacheHierarchy uniqueName="[Measures].[__XL_Count Intervalo 1]" caption="__XL_Count Intervalo 1" measure="1" displayFolder="" measureGroup="Intervalo 1" count="0" hidden="1"/>
    <cacheHierarchy uniqueName="[Measures].[__No measures defined]" caption="__No measures defined" measure="1" displayFolder="" count="0" hidden="1"/>
    <cacheHierarchy uniqueName="[Measures].[Contagem de STATUS]" caption="Contagem de STATUS" measure="1" displayFolder="" measureGroup="Intervalo" count="0" hidden="1">
      <extLst>
        <ext xmlns:x15="http://schemas.microsoft.com/office/spreadsheetml/2010/11/main" uri="{B97F6D7D-B522-45F9-BDA1-12C45D357490}">
          <x15:cacheHierarchy aggregatedColumn="12"/>
        </ext>
      </extLst>
    </cacheHierarchy>
    <cacheHierarchy uniqueName="[Measures].[Soma de VALOR GLOBAL]" caption="Soma de VALOR GLOBAL" measure="1" displayFolder="" measureGroup="Intervalo" count="0" oneField="1" hidden="1">
      <fieldsUsage count="1">
        <fieldUsage x="1"/>
      </fieldsUsage>
      <extLst>
        <ext xmlns:x15="http://schemas.microsoft.com/office/spreadsheetml/2010/11/main" uri="{B97F6D7D-B522-45F9-BDA1-12C45D357490}">
          <x15:cacheHierarchy aggregatedColumn="5"/>
        </ext>
      </extLst>
    </cacheHierarchy>
    <cacheHierarchy uniqueName="[Measures].[Soma de VALOR GLOBAL 2]" caption="Soma de VALOR GLOBAL 2" measure="1" displayFolder="" measureGroup="Intervalo 1" count="0" hidden="1">
      <extLst>
        <ext xmlns:x15="http://schemas.microsoft.com/office/spreadsheetml/2010/11/main" uri="{B97F6D7D-B522-45F9-BDA1-12C45D357490}">
          <x15:cacheHierarchy aggregatedColumn="31"/>
        </ext>
      </extLst>
    </cacheHierarchy>
    <cacheHierarchy uniqueName="[Measures].[Contagem de CONTRATADA]" caption="Contagem de CONTRATADA" measure="1" displayFolder="" measureGroup="Intervalo" count="0" hidden="1">
      <extLst>
        <ext xmlns:x15="http://schemas.microsoft.com/office/spreadsheetml/2010/11/main" uri="{B97F6D7D-B522-45F9-BDA1-12C45D357490}">
          <x15:cacheHierarchy aggregatedColumn="3"/>
        </ext>
      </extLst>
    </cacheHierarchy>
    <cacheHierarchy uniqueName="[Measures].[Contagem de CONTRATO/ADITIVO]" caption="Contagem de CONTRATO/ADITIVO" measure="1" displayFolder="" measureGroup="Intervalo" count="0" hidden="1">
      <extLst>
        <ext xmlns:x15="http://schemas.microsoft.com/office/spreadsheetml/2010/11/main" uri="{B97F6D7D-B522-45F9-BDA1-12C45D357490}">
          <x15:cacheHierarchy aggregatedColumn="1"/>
        </ext>
      </extLst>
    </cacheHierarchy>
    <cacheHierarchy uniqueName="[Measures].[Contagem de CONTRATO / ADITIVO]" caption="Contagem de CONTRATO / ADITIVO" measure="1" displayFolder="" measureGroup="Intervalo 1" count="0" hidden="1">
      <extLst>
        <ext xmlns:x15="http://schemas.microsoft.com/office/spreadsheetml/2010/11/main" uri="{B97F6D7D-B522-45F9-BDA1-12C45D357490}">
          <x15:cacheHierarchy aggregatedColumn="18"/>
        </ext>
      </extLst>
    </cacheHierarchy>
    <cacheHierarchy uniqueName="[Measures].[Soma de DIAS PARA FIM]" caption="Soma de DIAS PARA FIM" measure="1" displayFolder="" measureGroup="Intervalo" count="0" oneField="1" hidden="1">
      <fieldsUsage count="1">
        <fieldUsage x="4"/>
      </fieldsUsage>
      <extLst>
        <ext xmlns:x15="http://schemas.microsoft.com/office/spreadsheetml/2010/11/main" uri="{B97F6D7D-B522-45F9-BDA1-12C45D357490}">
          <x15:cacheHierarchy aggregatedColumn="9"/>
        </ext>
      </extLst>
    </cacheHierarchy>
    <cacheHierarchy uniqueName="[Measures].[Contagem de DIAS PARA TÉRMINO]" caption="Contagem de DIAS PARA TÉRMINO" measure="1" displayFolder="" measureGroup="Intervalo 1" count="0" hidden="1">
      <extLst>
        <ext xmlns:x15="http://schemas.microsoft.com/office/spreadsheetml/2010/11/main" uri="{B97F6D7D-B522-45F9-BDA1-12C45D357490}">
          <x15:cacheHierarchy aggregatedColumn="35"/>
        </ext>
      </extLst>
    </cacheHierarchy>
    <cacheHierarchy uniqueName="[Measures].[Soma de DIAS PARA TÉRMINO]" caption="Soma de DIAS PARA TÉRMINO" measure="1" displayFolder="" measureGroup="Intervalo 1" count="0" hidden="1">
      <extLst>
        <ext xmlns:x15="http://schemas.microsoft.com/office/spreadsheetml/2010/11/main" uri="{B97F6D7D-B522-45F9-BDA1-12C45D357490}">
          <x15:cacheHierarchy aggregatedColumn="35"/>
        </ext>
      </extLst>
    </cacheHierarchy>
  </cacheHierarchies>
  <kpis count="0"/>
  <dimensions count="3">
    <dimension name="Intervalo" uniqueName="[Intervalo]" caption="Intervalo"/>
    <dimension name="Intervalo 1" uniqueName="[Intervalo 1]" caption="Intervalo 1"/>
    <dimension measure="1" name="Measures" uniqueName="[Measures]" caption="Measures"/>
  </dimensions>
  <measureGroups count="2">
    <measureGroup name="Intervalo" caption="Intervalo"/>
    <measureGroup name="Intervalo 1" caption="Intervalo 1"/>
  </measureGroups>
  <maps count="2">
    <map measureGroup="0"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Eduardo Ribeiro" refreshedDate="44403.704099421295" backgroundQuery="1" createdVersion="7" refreshedVersion="7" minRefreshableVersion="3" recordCount="0" supportSubquery="1" supportAdvancedDrill="1">
  <cacheSource type="external" connectionId="1"/>
  <cacheFields count="4">
    <cacheField name="[Intervalo 1].[Responsável].[Responsável]" caption="Responsável" numFmtId="0" hierarchy="43" level="1">
      <sharedItems count="5">
        <s v="DÉBORA"/>
        <s v="ELIZABETE"/>
        <s v="Fabrizzio"/>
        <s v="LUCIANA"/>
        <s v="RAIZA ELANICE"/>
      </sharedItems>
    </cacheField>
    <cacheField name="[Intervalo 1].[CONTRATADA].[CONTRATADA]" caption="CONTRATADA" numFmtId="0" hierarchy="20" level="1">
      <sharedItems count="19">
        <s v="ABILITY"/>
        <s v="CIEE"/>
        <s v="CLARO S/A"/>
        <s v="PROVER - PROMOÇÃO DE VENDAS LTDA"/>
        <s v="VIANATUR VIANA TURISMO LTDA"/>
        <s v="AADESAM"/>
        <s v="ARION"/>
        <s v="TRIVALE ADM"/>
        <s v="AMAZONAS COPIADORA LTDA"/>
        <s v="AMAZONAS ENERGIA (ALTA TENSÃO)"/>
        <s v="AMAZONAS ENERGIA (BAIXA TENSÃO)"/>
        <s v="ENGEPRO"/>
        <s v="FUNDAÇÃO AMAZONENSE DE ALTO_x000a_RENDIMENTO – FAAR e SECRETARIA_x000a_DE ESTADO DA EDUCAÇÃO E_x000a_DESPORTO - SEDUC"/>
        <s v="MANAUS AMBIENTAL"/>
        <s v="SECRETARIA DE ESTADO DA_x000a_CULTURA E ECONOMIA CRIATIVA -_x000a_SEC e SECRETARIA DE ESTADO DA_x000a_EDUCAÇÃO E DESPORTO – SEDUC"/>
        <s v="AMAZONPREV"/>
        <s v="CORREIOS E TELEGRÁFOS"/>
        <s v="IMPRENSA OFICIAL"/>
        <s v="PRODAM"/>
      </sharedItems>
    </cacheField>
    <cacheField name="[Intervalo 1].[CONTRATO / ADITIVO].[CONTRATO / ADITIVO]" caption="CONTRATO / ADITIVO" numFmtId="0" hierarchy="18" level="1">
      <sharedItems count="23">
        <s v="TC 004/2021"/>
        <s v="TC - 011/2020"/>
        <s v="5º TA ao TC-006/2016"/>
        <s v="TC - 006/2021"/>
        <s v="TC - 002/2021"/>
        <s v="TCG 001/2021"/>
        <s v="1º TA ao TC - 001/2020"/>
        <s v="TC - 010/2020"/>
        <s v="2º TA ao TC - 008/2019"/>
        <s v="TC - 001/17"/>
        <s v="1º TA ao TC 007/2018"/>
        <s v="TC 005/21"/>
        <s v="TCT 001/2021"/>
        <s v="2º TA ao TC - 004/2018"/>
        <s v="TCT 002/2021"/>
        <s v="7º TA ao TC-002/2015"/>
        <s v="TC - 006/2020"/>
        <s v="2º TA ao TC - 001/2019"/>
        <s v="1º TA ao TC - 005/2019"/>
        <s v="3º TA ao TC - 016/2017"/>
        <s v="4º TA ao TC - 010/2016"/>
        <s v="TC - 001/2021"/>
        <s v="TC - 003/2021"/>
      </sharedItems>
    </cacheField>
    <cacheField name="[Measures].[Soma de VALOR GLOBAL 2]" caption="Soma de VALOR GLOBAL 2" numFmtId="0" hierarchy="49" level="32767"/>
  </cacheFields>
  <cacheHierarchies count="56">
    <cacheHierarchy uniqueName="[Intervalo].[Nº]" caption="Nº" attribute="1" defaultMemberUniqueName="[Intervalo].[Nº].[All]" allUniqueName="[Intervalo].[Nº].[All]" dimensionUniqueName="[Intervalo]" displayFolder="" count="2" memberValueDatatype="20" unbalanced="0"/>
    <cacheHierarchy uniqueName="[Intervalo].[CONTRATO/ADITIVO]" caption="CONTRATO/ADITIVO" attribute="1" defaultMemberUniqueName="[Intervalo].[CONTRATO/ADITIVO].[All]" allUniqueName="[Intervalo].[CONTRATO/ADITIVO].[All]" dimensionUniqueName="[Intervalo]" displayFolder="" count="2" memberValueDatatype="130" unbalanced="0"/>
    <cacheHierarchy uniqueName="[Intervalo].[Nº PROCESSO]" caption="Nº PROCESSO" attribute="1" defaultMemberUniqueName="[Intervalo].[Nº PROCESSO].[All]" allUniqueName="[Intervalo].[Nº PROCESSO].[All]" dimensionUniqueName="[Intervalo]" displayFolder="" count="2" memberValueDatatype="130" unbalanced="0"/>
    <cacheHierarchy uniqueName="[Intervalo].[CONTRATADA]" caption="CONTRATADA" attribute="1" defaultMemberUniqueName="[Intervalo].[CONTRATADA].[All]" allUniqueName="[Intervalo].[CONTRATADA].[All]" dimensionUniqueName="[Intervalo]" displayFolder="" count="2" memberValueDatatype="130" unbalanced="0"/>
    <cacheHierarchy uniqueName="[Intervalo].[OBJETO]" caption="OBJETO" attribute="1" defaultMemberUniqueName="[Intervalo].[OBJETO].[All]" allUniqueName="[Intervalo].[OBJETO].[All]" dimensionUniqueName="[Intervalo]" displayFolder="" count="2" memberValueDatatype="130" unbalanced="0"/>
    <cacheHierarchy uniqueName="[Intervalo].[VALOR GLOBAL]" caption="VALOR GLOBAL" attribute="1" defaultMemberUniqueName="[Intervalo].[VALOR GLOBAL].[All]" allUniqueName="[Intervalo].[VALOR GLOBAL].[All]" dimensionUniqueName="[Intervalo]" displayFolder="" count="2" memberValueDatatype="5" unbalanced="0"/>
    <cacheHierarchy uniqueName="[Intervalo].[VALOR MENSAL]" caption="VALOR MENSAL" attribute="1" defaultMemberUniqueName="[Intervalo].[VALOR MENSAL].[All]" allUniqueName="[Intervalo].[VALOR MENSAL].[All]" dimensionUniqueName="[Intervalo]" displayFolder="" count="2" memberValueDatatype="5" unbalanced="0"/>
    <cacheHierarchy uniqueName="[Intervalo].[INICIO DA VIGÊNCIA]" caption="INICIO DA VIGÊNCIA" attribute="1" time="1" defaultMemberUniqueName="[Intervalo].[INICIO DA VIGÊNCIA].[All]" allUniqueName="[Intervalo].[INICIO DA VIGÊNCIA].[All]" dimensionUniqueName="[Intervalo]" displayFolder="" count="2" memberValueDatatype="7" unbalanced="0"/>
    <cacheHierarchy uniqueName="[Intervalo].[FIM DA VIGÊNCIA]" caption="FIM DA VIGÊNCIA" attribute="1" time="1" defaultMemberUniqueName="[Intervalo].[FIM DA VIGÊNCIA].[All]" allUniqueName="[Intervalo].[FIM DA VIGÊNCIA].[All]" dimensionUniqueName="[Intervalo]" displayFolder="" count="2" memberValueDatatype="7" unbalanced="0"/>
    <cacheHierarchy uniqueName="[Intervalo].[DIAS PARA FIM]" caption="DIAS PARA FIM" attribute="1" defaultMemberUniqueName="[Intervalo].[DIAS PARA FIM].[All]" allUniqueName="[Intervalo].[DIAS PARA FIM].[All]" dimensionUniqueName="[Intervalo]" displayFolder="" count="2" memberValueDatatype="20" unbalanced="0"/>
    <cacheHierarchy uniqueName="[Intervalo].[CONTATO DA CONTRATADA]" caption="CONTATO DA CONTRATADA" attribute="1" defaultMemberUniqueName="[Intervalo].[CONTATO DA CONTRATADA].[All]" allUniqueName="[Intervalo].[CONTATO DA CONTRATADA].[All]" dimensionUniqueName="[Intervalo]" displayFolder="" count="2" memberValueDatatype="130" unbalanced="0"/>
    <cacheHierarchy uniqueName="[Intervalo].[PORTARIA/FISCAL]" caption="PORTARIA/FISCAL" attribute="1" defaultMemberUniqueName="[Intervalo].[PORTARIA/FISCAL].[All]" allUniqueName="[Intervalo].[PORTARIA/FISCAL].[All]" dimensionUniqueName="[Intervalo]" displayFolder="" count="2" memberValueDatatype="130" unbalanced="0"/>
    <cacheHierarchy uniqueName="[Intervalo].[STATUS]" caption="STATUS" attribute="1" defaultMemberUniqueName="[Intervalo].[STATUS].[All]" allUniqueName="[Intervalo].[STATUS].[All]" dimensionUniqueName="[Intervalo]" displayFolder="" count="2" memberValueDatatype="130" unbalanced="0"/>
    <cacheHierarchy uniqueName="[Intervalo].[obs]" caption="obs" attribute="1" defaultMemberUniqueName="[Intervalo].[obs].[All]" allUniqueName="[Intervalo].[obs].[All]" dimensionUniqueName="[Intervalo]" displayFolder="" count="2" memberValueDatatype="130" unbalanced="0"/>
    <cacheHierarchy uniqueName="[Intervalo].[Verificado em]" caption="Verificado em" attribute="1" time="1" defaultMemberUniqueName="[Intervalo].[Verificado em].[All]" allUniqueName="[Intervalo].[Verificado em].[All]" dimensionUniqueName="[Intervalo]" displayFolder="" count="2" memberValueDatatype="7" unbalanced="0"/>
    <cacheHierarchy uniqueName="[Intervalo].[Sistema]" caption="Sistema" attribute="1" defaultMemberUniqueName="[Intervalo].[Sistema].[All]" allUniqueName="[Intervalo].[Sistema].[All]" dimensionUniqueName="[Intervalo]" displayFolder="" count="2" memberValueDatatype="130" unbalanced="0"/>
    <cacheHierarchy uniqueName="[Intervalo].[Responsável]" caption="Responsável" attribute="1" defaultMemberUniqueName="[Intervalo].[Responsável].[All]" allUniqueName="[Intervalo].[Responsável].[All]" dimensionUniqueName="[Intervalo]" displayFolder="" count="2" memberValueDatatype="130" unbalanced="0"/>
    <cacheHierarchy uniqueName="[Intervalo 1].[Nº]" caption="Nº" attribute="1" defaultMemberUniqueName="[Intervalo 1].[Nº].[All]" allUniqueName="[Intervalo 1].[Nº].[All]" dimensionUniqueName="[Intervalo 1]" displayFolder="" count="2" memberValueDatatype="20" unbalanced="0"/>
    <cacheHierarchy uniqueName="[Intervalo 1].[CONTRATO / ADITIVO]" caption="CONTRATO / ADITIVO" attribute="1" defaultMemberUniqueName="[Intervalo 1].[CONTRATO / ADITIVO].[All]" allUniqueName="[Intervalo 1].[CONTRATO / ADITIVO].[All]" dimensionUniqueName="[Intervalo 1]" displayFolder="" count="2" memberValueDatatype="130" unbalanced="0">
      <fieldsUsage count="2">
        <fieldUsage x="-1"/>
        <fieldUsage x="2"/>
      </fieldsUsage>
    </cacheHierarchy>
    <cacheHierarchy uniqueName="[Intervalo 1].[Nº PROCESSO]" caption="Nº PROCESSO" attribute="1" defaultMemberUniqueName="[Intervalo 1].[Nº PROCESSO].[All]" allUniqueName="[Intervalo 1].[Nº PROCESSO].[All]" dimensionUniqueName="[Intervalo 1]" displayFolder="" count="2" memberValueDatatype="130" unbalanced="0"/>
    <cacheHierarchy uniqueName="[Intervalo 1].[CONTRATADA]" caption="CONTRATADA" attribute="1" defaultMemberUniqueName="[Intervalo 1].[CONTRATADA].[All]" allUniqueName="[Intervalo 1].[CONTRATADA].[All]" dimensionUniqueName="[Intervalo 1]" displayFolder="" count="2" memberValueDatatype="130" unbalanced="0">
      <fieldsUsage count="2">
        <fieldUsage x="-1"/>
        <fieldUsage x="1"/>
      </fieldsUsage>
    </cacheHierarchy>
    <cacheHierarchy uniqueName="[Intervalo 1].[CNPJ]" caption="CNPJ" attribute="1" defaultMemberUniqueName="[Intervalo 1].[CNPJ].[All]" allUniqueName="[Intervalo 1].[CNPJ].[All]" dimensionUniqueName="[Intervalo 1]" displayFolder="" count="2" memberValueDatatype="130" unbalanced="0"/>
    <cacheHierarchy uniqueName="[Intervalo 1].[NOME COMPLETO]" caption="NOME COMPLETO" attribute="1" defaultMemberUniqueName="[Intervalo 1].[NOME COMPLETO].[All]" allUniqueName="[Intervalo 1].[NOME COMPLETO].[All]" dimensionUniqueName="[Intervalo 1]" displayFolder="" count="2" memberValueDatatype="130" unbalanced="0"/>
    <cacheHierarchy uniqueName="[Intervalo 1].[QUALIFICAÇÃO]" caption="QUALIFICAÇÃO" attribute="1" defaultMemberUniqueName="[Intervalo 1].[QUALIFICAÇÃO].[All]" allUniqueName="[Intervalo 1].[QUALIFICAÇÃO].[All]" dimensionUniqueName="[Intervalo 1]" displayFolder="" count="2" memberValueDatatype="130" unbalanced="0"/>
    <cacheHierarchy uniqueName="[Intervalo 1].[ENDEREÇO]" caption="ENDEREÇO" attribute="1" defaultMemberUniqueName="[Intervalo 1].[ENDEREÇO].[All]" allUniqueName="[Intervalo 1].[ENDEREÇO].[All]" dimensionUniqueName="[Intervalo 1]" displayFolder="" count="2" memberValueDatatype="130" unbalanced="0"/>
    <cacheHierarchy uniqueName="[Intervalo 1].[REPRESENTANTE_1]" caption="REPRESENTANTE_1" attribute="1" defaultMemberUniqueName="[Intervalo 1].[REPRESENTANTE_1].[All]" allUniqueName="[Intervalo 1].[REPRESENTANTE_1].[All]" dimensionUniqueName="[Intervalo 1]" displayFolder="" count="2" memberValueDatatype="130" unbalanced="0"/>
    <cacheHierarchy uniqueName="[Intervalo 1].[DADOS_DO_REPRESENTANTE_1]" caption="DADOS_DO_REPRESENTANTE_1" attribute="1" defaultMemberUniqueName="[Intervalo 1].[DADOS_DO_REPRESENTANTE_1].[All]" allUniqueName="[Intervalo 1].[DADOS_DO_REPRESENTANTE_1].[All]" dimensionUniqueName="[Intervalo 1]" displayFolder="" count="2" memberValueDatatype="130" unbalanced="0"/>
    <cacheHierarchy uniqueName="[Intervalo 1].[REPRESENTANTE_2]" caption="REPRESENTANTE_2" attribute="1" defaultMemberUniqueName="[Intervalo 1].[REPRESENTANTE_2].[All]" allUniqueName="[Intervalo 1].[REPRESENTANTE_2].[All]" dimensionUniqueName="[Intervalo 1]" displayFolder="" count="2" memberValueDatatype="130" unbalanced="0"/>
    <cacheHierarchy uniqueName="[Intervalo 1].[DADOS_DO_REPRESENTANTE_2]" caption="DADOS_DO_REPRESENTANTE_2" attribute="1" defaultMemberUniqueName="[Intervalo 1].[DADOS_DO_REPRESENTANTE_2].[All]" allUniqueName="[Intervalo 1].[DADOS_DO_REPRESENTANTE_2].[All]" dimensionUniqueName="[Intervalo 1]" displayFolder="" count="2" memberValueDatatype="130" unbalanced="0"/>
    <cacheHierarchy uniqueName="[Intervalo 1].[e-mail]" caption="e-mail" attribute="1" defaultMemberUniqueName="[Intervalo 1].[e-mail].[All]" allUniqueName="[Intervalo 1].[e-mail].[All]" dimensionUniqueName="[Intervalo 1]" displayFolder="" count="2" memberValueDatatype="130" unbalanced="0"/>
    <cacheHierarchy uniqueName="[Intervalo 1].[OBJETO]" caption="OBJETO" attribute="1" defaultMemberUniqueName="[Intervalo 1].[OBJETO].[All]" allUniqueName="[Intervalo 1].[OBJETO].[All]" dimensionUniqueName="[Intervalo 1]" displayFolder="" count="2" memberValueDatatype="130" unbalanced="0"/>
    <cacheHierarchy uniqueName="[Intervalo 1].[VALOR GLOBAL]" caption="VALOR GLOBAL" attribute="1" defaultMemberUniqueName="[Intervalo 1].[VALOR GLOBAL].[All]" allUniqueName="[Intervalo 1].[VALOR GLOBAL].[All]" dimensionUniqueName="[Intervalo 1]" displayFolder="" count="2" memberValueDatatype="5" unbalanced="0"/>
    <cacheHierarchy uniqueName="[Intervalo 1].[VALOR MENSAL]" caption="VALOR MENSAL" attribute="1" defaultMemberUniqueName="[Intervalo 1].[VALOR MENSAL].[All]" allUniqueName="[Intervalo 1].[VALOR MENSAL].[All]" dimensionUniqueName="[Intervalo 1]" displayFolder="" count="2" memberValueDatatype="5" unbalanced="0"/>
    <cacheHierarchy uniqueName="[Intervalo 1].[INICIO DA VIGÊNCIA]" caption="INICIO DA VIGÊNCIA" attribute="1" defaultMemberUniqueName="[Intervalo 1].[INICIO DA VIGÊNCIA].[All]" allUniqueName="[Intervalo 1].[INICIO DA VIGÊNCIA].[All]" dimensionUniqueName="[Intervalo 1]" displayFolder="" count="2" memberValueDatatype="130" unbalanced="0"/>
    <cacheHierarchy uniqueName="[Intervalo 1].[FIM DA VIGÊNCIA]" caption="FIM DA VIGÊNCIA" attribute="1" defaultMemberUniqueName="[Intervalo 1].[FIM DA VIGÊNCIA].[All]" allUniqueName="[Intervalo 1].[FIM DA VIGÊNCIA].[All]" dimensionUniqueName="[Intervalo 1]" displayFolder="" count="2" memberValueDatatype="130" unbalanced="0"/>
    <cacheHierarchy uniqueName="[Intervalo 1].[DIAS PARA TÉRMINO]" caption="DIAS PARA TÉRMINO" attribute="1" defaultMemberUniqueName="[Intervalo 1].[DIAS PARA TÉRMINO].[All]" allUniqueName="[Intervalo 1].[DIAS PARA TÉRMINO].[All]" dimensionUniqueName="[Intervalo 1]" displayFolder="" count="2" memberValueDatatype="130" unbalanced="0"/>
    <cacheHierarchy uniqueName="[Intervalo 1].[CONTATO DA CONTRATADA]" caption="CONTATO DA CONTRATADA" attribute="1" defaultMemberUniqueName="[Intervalo 1].[CONTATO DA CONTRATADA].[All]" allUniqueName="[Intervalo 1].[CONTATO DA CONTRATADA].[All]" dimensionUniqueName="[Intervalo 1]" displayFolder="" count="2" memberValueDatatype="130" unbalanced="0"/>
    <cacheHierarchy uniqueName="[Intervalo 1].[TELEFONE DA CONTRATADA]" caption="TELEFONE DA CONTRATADA" attribute="1" defaultMemberUniqueName="[Intervalo 1].[TELEFONE DA CONTRATADA].[All]" allUniqueName="[Intervalo 1].[TELEFONE DA CONTRATADA].[All]" dimensionUniqueName="[Intervalo 1]" displayFolder="" count="2" memberValueDatatype="130" unbalanced="0"/>
    <cacheHierarchy uniqueName="[Intervalo 1].[PORTARIA/FISCAL]" caption="PORTARIA/FISCAL" attribute="1" defaultMemberUniqueName="[Intervalo 1].[PORTARIA/FISCAL].[All]" allUniqueName="[Intervalo 1].[PORTARIA/FISCAL].[All]" dimensionUniqueName="[Intervalo 1]" displayFolder="" count="2" memberValueDatatype="130" unbalanced="0"/>
    <cacheHierarchy uniqueName="[Intervalo 1].[STATUS]" caption="STATUS" attribute="1" defaultMemberUniqueName="[Intervalo 1].[STATUS].[All]" allUniqueName="[Intervalo 1].[STATUS].[All]" dimensionUniqueName="[Intervalo 1]" displayFolder="" count="2" memberValueDatatype="130" unbalanced="0"/>
    <cacheHierarchy uniqueName="[Intervalo 1].[verificado em:]" caption="verificado em:" attribute="1" time="1" defaultMemberUniqueName="[Intervalo 1].[verificado em:].[All]" allUniqueName="[Intervalo 1].[verificado em:].[All]" dimensionUniqueName="[Intervalo 1]" displayFolder="" count="2" memberValueDatatype="7" unbalanced="0"/>
    <cacheHierarchy uniqueName="[Intervalo 1].[obs]" caption="obs" attribute="1" defaultMemberUniqueName="[Intervalo 1].[obs].[All]" allUniqueName="[Intervalo 1].[obs].[All]" dimensionUniqueName="[Intervalo 1]" displayFolder="" count="2" memberValueDatatype="130" unbalanced="0"/>
    <cacheHierarchy uniqueName="[Intervalo 1].[Sistema]" caption="Sistema" attribute="1" defaultMemberUniqueName="[Intervalo 1].[Sistema].[All]" allUniqueName="[Intervalo 1].[Sistema].[All]" dimensionUniqueName="[Intervalo 1]" displayFolder="" count="2" memberValueDatatype="130" unbalanced="0"/>
    <cacheHierarchy uniqueName="[Intervalo 1].[Responsável]" caption="Responsável" attribute="1" defaultMemberUniqueName="[Intervalo 1].[Responsável].[All]" allUniqueName="[Intervalo 1].[Responsável].[All]" dimensionUniqueName="[Intervalo 1]" displayFolder="" count="2" memberValueDatatype="130" unbalanced="0">
      <fieldsUsage count="2">
        <fieldUsage x="-1"/>
        <fieldUsage x="0"/>
      </fieldsUsage>
    </cacheHierarchy>
    <cacheHierarchy uniqueName="[Measures].[__XL_Count Intervalo]" caption="__XL_Count Intervalo" measure="1" displayFolder="" measureGroup="Intervalo" count="0" hidden="1"/>
    <cacheHierarchy uniqueName="[Measures].[__XL_Count Intervalo 1]" caption="__XL_Count Intervalo 1" measure="1" displayFolder="" measureGroup="Intervalo 1" count="0" hidden="1"/>
    <cacheHierarchy uniqueName="[Measures].[__No measures defined]" caption="__No measures defined" measure="1" displayFolder="" count="0" hidden="1"/>
    <cacheHierarchy uniqueName="[Measures].[Contagem de STATUS]" caption="Contagem de STATUS" measure="1" displayFolder="" measureGroup="Intervalo" count="0" hidden="1">
      <extLst>
        <ext xmlns:x15="http://schemas.microsoft.com/office/spreadsheetml/2010/11/main" uri="{B97F6D7D-B522-45F9-BDA1-12C45D357490}">
          <x15:cacheHierarchy aggregatedColumn="12"/>
        </ext>
      </extLst>
    </cacheHierarchy>
    <cacheHierarchy uniqueName="[Measures].[Soma de VALOR GLOBAL]" caption="Soma de VALOR GLOBAL" measure="1" displayFolder="" measureGroup="Intervalo" count="0" hidden="1">
      <extLst>
        <ext xmlns:x15="http://schemas.microsoft.com/office/spreadsheetml/2010/11/main" uri="{B97F6D7D-B522-45F9-BDA1-12C45D357490}">
          <x15:cacheHierarchy aggregatedColumn="5"/>
        </ext>
      </extLst>
    </cacheHierarchy>
    <cacheHierarchy uniqueName="[Measures].[Soma de VALOR GLOBAL 2]" caption="Soma de VALOR GLOBAL 2" measure="1" displayFolder="" measureGroup="Intervalo 1" count="0" oneField="1" hidden="1">
      <fieldsUsage count="1">
        <fieldUsage x="3"/>
      </fieldsUsage>
      <extLst>
        <ext xmlns:x15="http://schemas.microsoft.com/office/spreadsheetml/2010/11/main" uri="{B97F6D7D-B522-45F9-BDA1-12C45D357490}">
          <x15:cacheHierarchy aggregatedColumn="31"/>
        </ext>
      </extLst>
    </cacheHierarchy>
    <cacheHierarchy uniqueName="[Measures].[Contagem de CONTRATADA]" caption="Contagem de CONTRATADA" measure="1" displayFolder="" measureGroup="Intervalo" count="0" hidden="1">
      <extLst>
        <ext xmlns:x15="http://schemas.microsoft.com/office/spreadsheetml/2010/11/main" uri="{B97F6D7D-B522-45F9-BDA1-12C45D357490}">
          <x15:cacheHierarchy aggregatedColumn="3"/>
        </ext>
      </extLst>
    </cacheHierarchy>
    <cacheHierarchy uniqueName="[Measures].[Contagem de CONTRATO/ADITIVO]" caption="Contagem de CONTRATO/ADITIVO" measure="1" displayFolder="" measureGroup="Intervalo" count="0" hidden="1">
      <extLst>
        <ext xmlns:x15="http://schemas.microsoft.com/office/spreadsheetml/2010/11/main" uri="{B97F6D7D-B522-45F9-BDA1-12C45D357490}">
          <x15:cacheHierarchy aggregatedColumn="1"/>
        </ext>
      </extLst>
    </cacheHierarchy>
    <cacheHierarchy uniqueName="[Measures].[Contagem de CONTRATO / ADITIVO]" caption="Contagem de CONTRATO / ADITIVO" measure="1" displayFolder="" measureGroup="Intervalo 1" count="0" hidden="1">
      <extLst>
        <ext xmlns:x15="http://schemas.microsoft.com/office/spreadsheetml/2010/11/main" uri="{B97F6D7D-B522-45F9-BDA1-12C45D357490}">
          <x15:cacheHierarchy aggregatedColumn="18"/>
        </ext>
      </extLst>
    </cacheHierarchy>
    <cacheHierarchy uniqueName="[Measures].[Soma de DIAS PARA FIM]" caption="Soma de DIAS PARA FIM" measure="1" displayFolder="" measureGroup="Intervalo" count="0" hidden="1">
      <extLst>
        <ext xmlns:x15="http://schemas.microsoft.com/office/spreadsheetml/2010/11/main" uri="{B97F6D7D-B522-45F9-BDA1-12C45D357490}">
          <x15:cacheHierarchy aggregatedColumn="9"/>
        </ext>
      </extLst>
    </cacheHierarchy>
    <cacheHierarchy uniqueName="[Measures].[Contagem de DIAS PARA TÉRMINO]" caption="Contagem de DIAS PARA TÉRMINO" measure="1" displayFolder="" measureGroup="Intervalo 1" count="0" hidden="1">
      <extLst>
        <ext xmlns:x15="http://schemas.microsoft.com/office/spreadsheetml/2010/11/main" uri="{B97F6D7D-B522-45F9-BDA1-12C45D357490}">
          <x15:cacheHierarchy aggregatedColumn="35"/>
        </ext>
      </extLst>
    </cacheHierarchy>
    <cacheHierarchy uniqueName="[Measures].[Soma de DIAS PARA TÉRMINO]" caption="Soma de DIAS PARA TÉRMINO" measure="1" displayFolder="" measureGroup="Intervalo 1" count="0" hidden="1">
      <extLst>
        <ext xmlns:x15="http://schemas.microsoft.com/office/spreadsheetml/2010/11/main" uri="{B97F6D7D-B522-45F9-BDA1-12C45D357490}">
          <x15:cacheHierarchy aggregatedColumn="35"/>
        </ext>
      </extLst>
    </cacheHierarchy>
  </cacheHierarchies>
  <kpis count="0"/>
  <dimensions count="3">
    <dimension name="Intervalo" uniqueName="[Intervalo]" caption="Intervalo"/>
    <dimension name="Intervalo 1" uniqueName="[Intervalo 1]" caption="Intervalo 1"/>
    <dimension measure="1" name="Measures" uniqueName="[Measures]" caption="Measures"/>
  </dimensions>
  <measureGroups count="2">
    <measureGroup name="Intervalo" caption="Intervalo"/>
    <measureGroup name="Intervalo 1" caption="Intervalo 1"/>
  </measureGroups>
  <maps count="2">
    <map measureGroup="0"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abela dinâmica1" cacheId="2" applyNumberFormats="0" applyBorderFormats="0" applyFontFormats="0" applyPatternFormats="0" applyAlignmentFormats="0" applyWidthHeightFormats="1" dataCaption="Valores" updatedVersion="7" minRefreshableVersion="3" useAutoFormatting="1" subtotalHiddenItems="1" itemPrintTitles="1" createdVersion="7" indent="0" outline="1" outlineData="1" multipleFieldFilters="0">
  <location ref="A2:C49" firstHeaderRow="0" firstDataRow="1" firstDataCol="1"/>
  <pivotFields count="5">
    <pivotField axis="axisRow" allDrilled="1" subtotalTop="0" showAll="0" dataSourceSort="1" defaultSubtotal="0" defaultAttributeDrillState="1">
      <items count="5">
        <item x="0"/>
        <item x="1"/>
        <item x="2"/>
        <item x="3"/>
        <item x="4"/>
      </items>
    </pivotField>
    <pivotField dataField="1" subtotalTop="0" showAll="0" defaultSubtotal="0"/>
    <pivotField axis="axisRow" allDrilled="1" subtotalTop="0" showAll="0" dataSourceSort="1" defaultSubtotal="0" defaultAttributeDrillState="1">
      <items count="21">
        <item x="0"/>
        <item x="1"/>
        <item x="2"/>
        <item x="3"/>
        <item x="4"/>
        <item x="5"/>
        <item x="6"/>
        <item x="7"/>
        <item x="8"/>
        <item x="9"/>
        <item x="10"/>
        <item x="11"/>
        <item x="12"/>
        <item x="13"/>
        <item x="14"/>
        <item x="15"/>
        <item x="16"/>
        <item x="17"/>
        <item x="18"/>
        <item x="19"/>
        <item x="20"/>
      </items>
    </pivotField>
    <pivotField axis="axisRow" allDrilled="1" subtotalTop="0" showAll="0" dataSourceSort="1" defaultSubtotal="0" defaultAttributeDrillState="1">
      <items count="20">
        <item x="0"/>
        <item x="1"/>
        <item x="2"/>
        <item x="3"/>
        <item x="4"/>
        <item x="5"/>
        <item x="6"/>
        <item x="7"/>
        <item x="8"/>
        <item x="9"/>
        <item x="10"/>
        <item x="11"/>
        <item x="12"/>
        <item x="13"/>
        <item x="14"/>
        <item x="15"/>
        <item x="16"/>
        <item x="17"/>
        <item x="18"/>
        <item x="19"/>
      </items>
    </pivotField>
    <pivotField dataField="1" subtotalTop="0" showAll="0" defaultSubtotal="0"/>
  </pivotFields>
  <rowFields count="3">
    <field x="0"/>
    <field x="3"/>
    <field x="2"/>
  </rowFields>
  <rowItems count="47">
    <i>
      <x/>
    </i>
    <i r="1">
      <x/>
    </i>
    <i r="2">
      <x/>
    </i>
    <i r="1">
      <x v="1"/>
    </i>
    <i r="2">
      <x v="1"/>
    </i>
    <i r="1">
      <x v="2"/>
    </i>
    <i r="2">
      <x v="2"/>
    </i>
    <i r="1">
      <x v="3"/>
    </i>
    <i r="2">
      <x v="3"/>
    </i>
    <i>
      <x v="1"/>
    </i>
    <i r="1">
      <x v="4"/>
    </i>
    <i r="2">
      <x v="4"/>
    </i>
    <i r="1">
      <x v="5"/>
    </i>
    <i r="2">
      <x v="5"/>
    </i>
    <i r="1">
      <x v="6"/>
    </i>
    <i r="2">
      <x v="6"/>
    </i>
    <i r="1">
      <x v="7"/>
    </i>
    <i r="2">
      <x v="7"/>
    </i>
    <i r="1">
      <x v="8"/>
    </i>
    <i r="2">
      <x v="8"/>
    </i>
    <i r="1">
      <x v="9"/>
    </i>
    <i r="2">
      <x v="9"/>
    </i>
    <i r="1">
      <x v="10"/>
    </i>
    <i r="2">
      <x v="10"/>
    </i>
    <i r="1">
      <x v="11"/>
    </i>
    <i r="2">
      <x v="11"/>
    </i>
    <i>
      <x v="2"/>
    </i>
    <i r="1">
      <x v="12"/>
    </i>
    <i r="2">
      <x v="12"/>
    </i>
    <i r="1">
      <x v="13"/>
    </i>
    <i r="2">
      <x v="13"/>
    </i>
    <i r="1">
      <x v="14"/>
    </i>
    <i r="2">
      <x v="14"/>
    </i>
    <i r="1">
      <x v="15"/>
    </i>
    <i r="2">
      <x v="15"/>
    </i>
    <i r="2">
      <x v="16"/>
    </i>
    <i>
      <x v="3"/>
    </i>
    <i r="1">
      <x v="16"/>
    </i>
    <i r="2">
      <x v="17"/>
    </i>
    <i r="1">
      <x v="17"/>
    </i>
    <i r="2">
      <x v="18"/>
    </i>
    <i>
      <x v="4"/>
    </i>
    <i r="1">
      <x v="18"/>
    </i>
    <i r="2">
      <x v="19"/>
    </i>
    <i r="1">
      <x v="19"/>
    </i>
    <i r="2">
      <x v="20"/>
    </i>
    <i t="grand">
      <x/>
    </i>
  </rowItems>
  <colFields count="1">
    <field x="-2"/>
  </colFields>
  <colItems count="2">
    <i>
      <x/>
    </i>
    <i i="1">
      <x v="1"/>
    </i>
  </colItems>
  <dataFields count="2">
    <dataField name="Soma de VALOR GLOBAL" fld="1" baseField="0" baseItem="0" numFmtId="164"/>
    <dataField name="DIAS P/ FIM" fld="4" baseField="2" baseItem="2"/>
  </dataFields>
  <formats count="51">
    <format dxfId="127">
      <pivotArea collapsedLevelsAreSubtotals="1" fieldPosition="0">
        <references count="1">
          <reference field="0" count="1">
            <x v="1"/>
          </reference>
        </references>
      </pivotArea>
    </format>
    <format dxfId="126">
      <pivotArea collapsedLevelsAreSubtotals="1" fieldPosition="0">
        <references count="1">
          <reference field="0" count="1">
            <x v="2"/>
          </reference>
        </references>
      </pivotArea>
    </format>
    <format dxfId="125">
      <pivotArea collapsedLevelsAreSubtotals="1" fieldPosition="0">
        <references count="1">
          <reference field="0" count="1">
            <x v="3"/>
          </reference>
        </references>
      </pivotArea>
    </format>
    <format dxfId="124">
      <pivotArea collapsedLevelsAreSubtotals="1" fieldPosition="0">
        <references count="1">
          <reference field="0" count="1">
            <x v="4"/>
          </reference>
        </references>
      </pivotArea>
    </format>
    <format dxfId="123">
      <pivotArea grandRow="1" outline="0" collapsedLevelsAreSubtotals="1" fieldPosition="0"/>
    </format>
    <format dxfId="122">
      <pivotArea outline="0" collapsedLevelsAreSubtotals="1" fieldPosition="0"/>
    </format>
    <format dxfId="121">
      <pivotArea collapsedLevelsAreSubtotals="1" fieldPosition="0">
        <references count="3">
          <reference field="4294967294" count="1" selected="0">
            <x v="1"/>
          </reference>
          <reference field="0" count="1" selected="0">
            <x v="0"/>
          </reference>
          <reference field="3" count="1">
            <x v="0"/>
          </reference>
        </references>
      </pivotArea>
    </format>
    <format dxfId="120">
      <pivotArea collapsedLevelsAreSubtotals="1" fieldPosition="0">
        <references count="4">
          <reference field="4294967294" count="1" selected="0">
            <x v="1"/>
          </reference>
          <reference field="0" count="1" selected="0">
            <x v="0"/>
          </reference>
          <reference field="2" count="1">
            <x v="0"/>
          </reference>
          <reference field="3" count="1" selected="0">
            <x v="0"/>
          </reference>
        </references>
      </pivotArea>
    </format>
    <format dxfId="119">
      <pivotArea collapsedLevelsAreSubtotals="1" fieldPosition="0">
        <references count="3">
          <reference field="4294967294" count="1" selected="0">
            <x v="1"/>
          </reference>
          <reference field="0" count="1" selected="0">
            <x v="0"/>
          </reference>
          <reference field="3" count="1">
            <x v="1"/>
          </reference>
        </references>
      </pivotArea>
    </format>
    <format dxfId="118">
      <pivotArea collapsedLevelsAreSubtotals="1" fieldPosition="0">
        <references count="4">
          <reference field="4294967294" count="1" selected="0">
            <x v="1"/>
          </reference>
          <reference field="0" count="1" selected="0">
            <x v="0"/>
          </reference>
          <reference field="2" count="1">
            <x v="1"/>
          </reference>
          <reference field="3" count="1" selected="0">
            <x v="1"/>
          </reference>
        </references>
      </pivotArea>
    </format>
    <format dxfId="117">
      <pivotArea collapsedLevelsAreSubtotals="1" fieldPosition="0">
        <references count="3">
          <reference field="4294967294" count="1" selected="0">
            <x v="1"/>
          </reference>
          <reference field="0" count="1" selected="0">
            <x v="0"/>
          </reference>
          <reference field="3" count="1">
            <x v="2"/>
          </reference>
        </references>
      </pivotArea>
    </format>
    <format dxfId="116">
      <pivotArea collapsedLevelsAreSubtotals="1" fieldPosition="0">
        <references count="4">
          <reference field="4294967294" count="1" selected="0">
            <x v="1"/>
          </reference>
          <reference field="0" count="1" selected="0">
            <x v="0"/>
          </reference>
          <reference field="2" count="1">
            <x v="2"/>
          </reference>
          <reference field="3" count="1" selected="0">
            <x v="2"/>
          </reference>
        </references>
      </pivotArea>
    </format>
    <format dxfId="115">
      <pivotArea collapsedLevelsAreSubtotals="1" fieldPosition="0">
        <references count="3">
          <reference field="4294967294" count="1" selected="0">
            <x v="1"/>
          </reference>
          <reference field="0" count="1" selected="0">
            <x v="0"/>
          </reference>
          <reference field="3" count="1">
            <x v="3"/>
          </reference>
        </references>
      </pivotArea>
    </format>
    <format dxfId="114">
      <pivotArea collapsedLevelsAreSubtotals="1" fieldPosition="0">
        <references count="4">
          <reference field="4294967294" count="1" selected="0">
            <x v="1"/>
          </reference>
          <reference field="0" count="1" selected="0">
            <x v="0"/>
          </reference>
          <reference field="2" count="1">
            <x v="3"/>
          </reference>
          <reference field="3" count="1" selected="0">
            <x v="3"/>
          </reference>
        </references>
      </pivotArea>
    </format>
    <format dxfId="113">
      <pivotArea collapsedLevelsAreSubtotals="1" fieldPosition="0">
        <references count="2">
          <reference field="4294967294" count="1" selected="0">
            <x v="1"/>
          </reference>
          <reference field="0" count="1">
            <x v="1"/>
          </reference>
        </references>
      </pivotArea>
    </format>
    <format dxfId="112">
      <pivotArea collapsedLevelsAreSubtotals="1" fieldPosition="0">
        <references count="3">
          <reference field="4294967294" count="1" selected="0">
            <x v="1"/>
          </reference>
          <reference field="0" count="1" selected="0">
            <x v="1"/>
          </reference>
          <reference field="3" count="1">
            <x v="4"/>
          </reference>
        </references>
      </pivotArea>
    </format>
    <format dxfId="111">
      <pivotArea collapsedLevelsAreSubtotals="1" fieldPosition="0">
        <references count="4">
          <reference field="4294967294" count="1" selected="0">
            <x v="1"/>
          </reference>
          <reference field="0" count="1" selected="0">
            <x v="1"/>
          </reference>
          <reference field="2" count="1">
            <x v="4"/>
          </reference>
          <reference field="3" count="1" selected="0">
            <x v="4"/>
          </reference>
        </references>
      </pivotArea>
    </format>
    <format dxfId="110">
      <pivotArea collapsedLevelsAreSubtotals="1" fieldPosition="0">
        <references count="3">
          <reference field="4294967294" count="1" selected="0">
            <x v="1"/>
          </reference>
          <reference field="0" count="1" selected="0">
            <x v="1"/>
          </reference>
          <reference field="3" count="1">
            <x v="5"/>
          </reference>
        </references>
      </pivotArea>
    </format>
    <format dxfId="109">
      <pivotArea collapsedLevelsAreSubtotals="1" fieldPosition="0">
        <references count="4">
          <reference field="4294967294" count="1" selected="0">
            <x v="1"/>
          </reference>
          <reference field="0" count="1" selected="0">
            <x v="1"/>
          </reference>
          <reference field="2" count="1">
            <x v="5"/>
          </reference>
          <reference field="3" count="1" selected="0">
            <x v="5"/>
          </reference>
        </references>
      </pivotArea>
    </format>
    <format dxfId="108">
      <pivotArea collapsedLevelsAreSubtotals="1" fieldPosition="0">
        <references count="3">
          <reference field="4294967294" count="1" selected="0">
            <x v="1"/>
          </reference>
          <reference field="0" count="1" selected="0">
            <x v="1"/>
          </reference>
          <reference field="3" count="1">
            <x v="6"/>
          </reference>
        </references>
      </pivotArea>
    </format>
    <format dxfId="107">
      <pivotArea collapsedLevelsAreSubtotals="1" fieldPosition="0">
        <references count="4">
          <reference field="4294967294" count="1" selected="0">
            <x v="1"/>
          </reference>
          <reference field="0" count="1" selected="0">
            <x v="1"/>
          </reference>
          <reference field="2" count="1">
            <x v="6"/>
          </reference>
          <reference field="3" count="1" selected="0">
            <x v="6"/>
          </reference>
        </references>
      </pivotArea>
    </format>
    <format dxfId="106">
      <pivotArea collapsedLevelsAreSubtotals="1" fieldPosition="0">
        <references count="3">
          <reference field="4294967294" count="1" selected="0">
            <x v="1"/>
          </reference>
          <reference field="0" count="1" selected="0">
            <x v="1"/>
          </reference>
          <reference field="3" count="1">
            <x v="7"/>
          </reference>
        </references>
      </pivotArea>
    </format>
    <format dxfId="105">
      <pivotArea collapsedLevelsAreSubtotals="1" fieldPosition="0">
        <references count="4">
          <reference field="4294967294" count="1" selected="0">
            <x v="1"/>
          </reference>
          <reference field="0" count="1" selected="0">
            <x v="1"/>
          </reference>
          <reference field="2" count="1">
            <x v="7"/>
          </reference>
          <reference field="3" count="1" selected="0">
            <x v="7"/>
          </reference>
        </references>
      </pivotArea>
    </format>
    <format dxfId="104">
      <pivotArea collapsedLevelsAreSubtotals="1" fieldPosition="0">
        <references count="3">
          <reference field="4294967294" count="1" selected="0">
            <x v="1"/>
          </reference>
          <reference field="0" count="1" selected="0">
            <x v="1"/>
          </reference>
          <reference field="3" count="1">
            <x v="8"/>
          </reference>
        </references>
      </pivotArea>
    </format>
    <format dxfId="103">
      <pivotArea collapsedLevelsAreSubtotals="1" fieldPosition="0">
        <references count="4">
          <reference field="4294967294" count="1" selected="0">
            <x v="1"/>
          </reference>
          <reference field="0" count="1" selected="0">
            <x v="1"/>
          </reference>
          <reference field="2" count="1">
            <x v="8"/>
          </reference>
          <reference field="3" count="1" selected="0">
            <x v="8"/>
          </reference>
        </references>
      </pivotArea>
    </format>
    <format dxfId="102">
      <pivotArea collapsedLevelsAreSubtotals="1" fieldPosition="0">
        <references count="3">
          <reference field="4294967294" count="1" selected="0">
            <x v="1"/>
          </reference>
          <reference field="0" count="1" selected="0">
            <x v="1"/>
          </reference>
          <reference field="3" count="1">
            <x v="9"/>
          </reference>
        </references>
      </pivotArea>
    </format>
    <format dxfId="101">
      <pivotArea collapsedLevelsAreSubtotals="1" fieldPosition="0">
        <references count="4">
          <reference field="4294967294" count="1" selected="0">
            <x v="1"/>
          </reference>
          <reference field="0" count="1" selected="0">
            <x v="1"/>
          </reference>
          <reference field="2" count="1">
            <x v="9"/>
          </reference>
          <reference field="3" count="1" selected="0">
            <x v="9"/>
          </reference>
        </references>
      </pivotArea>
    </format>
    <format dxfId="100">
      <pivotArea collapsedLevelsAreSubtotals="1" fieldPosition="0">
        <references count="3">
          <reference field="4294967294" count="1" selected="0">
            <x v="1"/>
          </reference>
          <reference field="0" count="1" selected="0">
            <x v="1"/>
          </reference>
          <reference field="3" count="1">
            <x v="10"/>
          </reference>
        </references>
      </pivotArea>
    </format>
    <format dxfId="99">
      <pivotArea collapsedLevelsAreSubtotals="1" fieldPosition="0">
        <references count="4">
          <reference field="4294967294" count="1" selected="0">
            <x v="1"/>
          </reference>
          <reference field="0" count="1" selected="0">
            <x v="1"/>
          </reference>
          <reference field="2" count="1">
            <x v="10"/>
          </reference>
          <reference field="3" count="1" selected="0">
            <x v="10"/>
          </reference>
        </references>
      </pivotArea>
    </format>
    <format dxfId="98">
      <pivotArea collapsedLevelsAreSubtotals="1" fieldPosition="0">
        <references count="3">
          <reference field="4294967294" count="1" selected="0">
            <x v="1"/>
          </reference>
          <reference field="0" count="1" selected="0">
            <x v="1"/>
          </reference>
          <reference field="3" count="1">
            <x v="11"/>
          </reference>
        </references>
      </pivotArea>
    </format>
    <format dxfId="97">
      <pivotArea collapsedLevelsAreSubtotals="1" fieldPosition="0">
        <references count="4">
          <reference field="4294967294" count="1" selected="0">
            <x v="1"/>
          </reference>
          <reference field="0" count="1" selected="0">
            <x v="1"/>
          </reference>
          <reference field="2" count="1">
            <x v="11"/>
          </reference>
          <reference field="3" count="1" selected="0">
            <x v="11"/>
          </reference>
        </references>
      </pivotArea>
    </format>
    <format dxfId="96">
      <pivotArea collapsedLevelsAreSubtotals="1" fieldPosition="0">
        <references count="2">
          <reference field="4294967294" count="1" selected="0">
            <x v="1"/>
          </reference>
          <reference field="0" count="1">
            <x v="2"/>
          </reference>
        </references>
      </pivotArea>
    </format>
    <format dxfId="95">
      <pivotArea collapsedLevelsAreSubtotals="1" fieldPosition="0">
        <references count="3">
          <reference field="4294967294" count="1" selected="0">
            <x v="1"/>
          </reference>
          <reference field="0" count="1" selected="0">
            <x v="2"/>
          </reference>
          <reference field="3" count="1">
            <x v="12"/>
          </reference>
        </references>
      </pivotArea>
    </format>
    <format dxfId="94">
      <pivotArea collapsedLevelsAreSubtotals="1" fieldPosition="0">
        <references count="4">
          <reference field="4294967294" count="1" selected="0">
            <x v="1"/>
          </reference>
          <reference field="0" count="1" selected="0">
            <x v="2"/>
          </reference>
          <reference field="2" count="1">
            <x v="12"/>
          </reference>
          <reference field="3" count="1" selected="0">
            <x v="12"/>
          </reference>
        </references>
      </pivotArea>
    </format>
    <format dxfId="93">
      <pivotArea collapsedLevelsAreSubtotals="1" fieldPosition="0">
        <references count="3">
          <reference field="4294967294" count="1" selected="0">
            <x v="1"/>
          </reference>
          <reference field="0" count="1" selected="0">
            <x v="2"/>
          </reference>
          <reference field="3" count="1">
            <x v="13"/>
          </reference>
        </references>
      </pivotArea>
    </format>
    <format dxfId="92">
      <pivotArea collapsedLevelsAreSubtotals="1" fieldPosition="0">
        <references count="4">
          <reference field="4294967294" count="1" selected="0">
            <x v="1"/>
          </reference>
          <reference field="0" count="1" selected="0">
            <x v="2"/>
          </reference>
          <reference field="2" count="1">
            <x v="13"/>
          </reference>
          <reference field="3" count="1" selected="0">
            <x v="13"/>
          </reference>
        </references>
      </pivotArea>
    </format>
    <format dxfId="91">
      <pivotArea collapsedLevelsAreSubtotals="1" fieldPosition="0">
        <references count="3">
          <reference field="4294967294" count="1" selected="0">
            <x v="1"/>
          </reference>
          <reference field="0" count="1" selected="0">
            <x v="2"/>
          </reference>
          <reference field="3" count="1">
            <x v="14"/>
          </reference>
        </references>
      </pivotArea>
    </format>
    <format dxfId="90">
      <pivotArea collapsedLevelsAreSubtotals="1" fieldPosition="0">
        <references count="4">
          <reference field="4294967294" count="1" selected="0">
            <x v="1"/>
          </reference>
          <reference field="0" count="1" selected="0">
            <x v="2"/>
          </reference>
          <reference field="2" count="1">
            <x v="14"/>
          </reference>
          <reference field="3" count="1" selected="0">
            <x v="14"/>
          </reference>
        </references>
      </pivotArea>
    </format>
    <format dxfId="89">
      <pivotArea collapsedLevelsAreSubtotals="1" fieldPosition="0">
        <references count="3">
          <reference field="4294967294" count="1" selected="0">
            <x v="1"/>
          </reference>
          <reference field="0" count="1" selected="0">
            <x v="2"/>
          </reference>
          <reference field="3" count="1">
            <x v="15"/>
          </reference>
        </references>
      </pivotArea>
    </format>
    <format dxfId="88">
      <pivotArea collapsedLevelsAreSubtotals="1" fieldPosition="0">
        <references count="4">
          <reference field="4294967294" count="1" selected="0">
            <x v="1"/>
          </reference>
          <reference field="0" count="1" selected="0">
            <x v="2"/>
          </reference>
          <reference field="2" count="2">
            <x v="15"/>
            <x v="16"/>
          </reference>
          <reference field="3" count="1" selected="0">
            <x v="15"/>
          </reference>
        </references>
      </pivotArea>
    </format>
    <format dxfId="87">
      <pivotArea collapsedLevelsAreSubtotals="1" fieldPosition="0">
        <references count="2">
          <reference field="4294967294" count="1" selected="0">
            <x v="1"/>
          </reference>
          <reference field="0" count="1">
            <x v="3"/>
          </reference>
        </references>
      </pivotArea>
    </format>
    <format dxfId="86">
      <pivotArea collapsedLevelsAreSubtotals="1" fieldPosition="0">
        <references count="3">
          <reference field="4294967294" count="1" selected="0">
            <x v="1"/>
          </reference>
          <reference field="0" count="1" selected="0">
            <x v="3"/>
          </reference>
          <reference field="3" count="1">
            <x v="16"/>
          </reference>
        </references>
      </pivotArea>
    </format>
    <format dxfId="85">
      <pivotArea collapsedLevelsAreSubtotals="1" fieldPosition="0">
        <references count="4">
          <reference field="4294967294" count="1" selected="0">
            <x v="1"/>
          </reference>
          <reference field="0" count="1" selected="0">
            <x v="3"/>
          </reference>
          <reference field="2" count="1">
            <x v="17"/>
          </reference>
          <reference field="3" count="1" selected="0">
            <x v="16"/>
          </reference>
        </references>
      </pivotArea>
    </format>
    <format dxfId="84">
      <pivotArea collapsedLevelsAreSubtotals="1" fieldPosition="0">
        <references count="3">
          <reference field="4294967294" count="1" selected="0">
            <x v="1"/>
          </reference>
          <reference field="0" count="1" selected="0">
            <x v="3"/>
          </reference>
          <reference field="3" count="1">
            <x v="17"/>
          </reference>
        </references>
      </pivotArea>
    </format>
    <format dxfId="83">
      <pivotArea collapsedLevelsAreSubtotals="1" fieldPosition="0">
        <references count="4">
          <reference field="4294967294" count="1" selected="0">
            <x v="1"/>
          </reference>
          <reference field="0" count="1" selected="0">
            <x v="3"/>
          </reference>
          <reference field="2" count="1">
            <x v="18"/>
          </reference>
          <reference field="3" count="1" selected="0">
            <x v="17"/>
          </reference>
        </references>
      </pivotArea>
    </format>
    <format dxfId="82">
      <pivotArea collapsedLevelsAreSubtotals="1" fieldPosition="0">
        <references count="2">
          <reference field="4294967294" count="1" selected="0">
            <x v="1"/>
          </reference>
          <reference field="0" count="1">
            <x v="4"/>
          </reference>
        </references>
      </pivotArea>
    </format>
    <format dxfId="81">
      <pivotArea collapsedLevelsAreSubtotals="1" fieldPosition="0">
        <references count="3">
          <reference field="4294967294" count="1" selected="0">
            <x v="1"/>
          </reference>
          <reference field="0" count="1" selected="0">
            <x v="4"/>
          </reference>
          <reference field="3" count="1">
            <x v="18"/>
          </reference>
        </references>
      </pivotArea>
    </format>
    <format dxfId="80">
      <pivotArea collapsedLevelsAreSubtotals="1" fieldPosition="0">
        <references count="4">
          <reference field="4294967294" count="1" selected="0">
            <x v="1"/>
          </reference>
          <reference field="0" count="1" selected="0">
            <x v="4"/>
          </reference>
          <reference field="2" count="1">
            <x v="19"/>
          </reference>
          <reference field="3" count="1" selected="0">
            <x v="18"/>
          </reference>
        </references>
      </pivotArea>
    </format>
    <format dxfId="79">
      <pivotArea collapsedLevelsAreSubtotals="1" fieldPosition="0">
        <references count="3">
          <reference field="4294967294" count="1" selected="0">
            <x v="1"/>
          </reference>
          <reference field="0" count="1" selected="0">
            <x v="4"/>
          </reference>
          <reference field="3" count="1">
            <x v="19"/>
          </reference>
        </references>
      </pivotArea>
    </format>
    <format dxfId="78">
      <pivotArea collapsedLevelsAreSubtotals="1" fieldPosition="0">
        <references count="4">
          <reference field="4294967294" count="1" selected="0">
            <x v="1"/>
          </reference>
          <reference field="0" count="1" selected="0">
            <x v="4"/>
          </reference>
          <reference field="2" count="1">
            <x v="20"/>
          </reference>
          <reference field="3" count="1" selected="0">
            <x v="19"/>
          </reference>
        </references>
      </pivotArea>
    </format>
    <format dxfId="77">
      <pivotArea field="0" grandRow="1" outline="0" collapsedLevelsAreSubtotals="1" axis="axisRow" fieldPosition="0">
        <references count="1">
          <reference field="4294967294" count="1" selected="0">
            <x v="1"/>
          </reference>
        </references>
      </pivotArea>
    </format>
  </formats>
  <pivotHierarchies count="5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caption="DIAS P/ FIM"/>
    <pivotHierarchy dragToData="1"/>
    <pivotHierarchy dragToData="1"/>
  </pivotHierarchies>
  <pivotTableStyleInfo name="PivotStyleLight16" showRowHeaders="1" showColHeaders="1" showRowStripes="0" showColStripes="0" showLastColumn="1"/>
  <rowHierarchiesUsage count="3">
    <rowHierarchyUsage hierarchyUsage="16"/>
    <rowHierarchyUsage hierarchyUsage="3"/>
    <rowHierarchyUsage hierarchyUsage="1"/>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031701 - FEAS!$A$1:$Q$22">
        <x15:activeTabTopLevelEntity name="[Intervalo]"/>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Tabela dinâmica4"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D52:E58" firstHeaderRow="1" firstDataRow="1" firstDataCol="1"/>
  <pivotFields count="2">
    <pivotField axis="axisRow" allDrilled="1" subtotalTop="0" showAll="0" dataSourceSort="1" defaultSubtotal="0" defaultAttributeDrillState="1">
      <items count="5">
        <item x="0"/>
        <item x="1"/>
        <item x="2"/>
        <item x="3"/>
        <item x="4"/>
      </items>
    </pivotField>
    <pivotField dataField="1" subtotalTop="0" showAll="0" defaultSubtotal="0"/>
  </pivotFields>
  <rowFields count="1">
    <field x="0"/>
  </rowFields>
  <rowItems count="6">
    <i>
      <x/>
    </i>
    <i>
      <x v="1"/>
    </i>
    <i>
      <x v="2"/>
    </i>
    <i>
      <x v="3"/>
    </i>
    <i>
      <x v="4"/>
    </i>
    <i t="grand">
      <x/>
    </i>
  </rowItems>
  <colItems count="1">
    <i/>
  </colItems>
  <dataFields count="1">
    <dataField name="Contagem de CONTRATO / ADITIVO" fld="1" subtotal="count" baseField="0" baseItem="0"/>
  </dataFields>
  <pivotHierarchies count="5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4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031101 - SEAS!$A$1:$AA$24">
        <x15:activeTabTopLevelEntity name="[Intervalo 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Tabela dinâmica3"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2:B58" firstHeaderRow="1" firstDataRow="1" firstDataCol="1"/>
  <pivotFields count="2">
    <pivotField axis="axisRow" allDrilled="1" subtotalTop="0" showAll="0" dataSourceSort="1" defaultSubtotal="0" defaultAttributeDrillState="1">
      <items count="5">
        <item x="0"/>
        <item x="1"/>
        <item x="2"/>
        <item x="3"/>
        <item x="4"/>
      </items>
    </pivotField>
    <pivotField dataField="1" subtotalTop="0" showAll="0" defaultSubtotal="0"/>
  </pivotFields>
  <rowFields count="1">
    <field x="0"/>
  </rowFields>
  <rowItems count="6">
    <i>
      <x/>
    </i>
    <i>
      <x v="1"/>
    </i>
    <i>
      <x v="2"/>
    </i>
    <i>
      <x v="3"/>
    </i>
    <i>
      <x v="4"/>
    </i>
    <i t="grand">
      <x/>
    </i>
  </rowItems>
  <colItems count="1">
    <i/>
  </colItems>
  <dataFields count="1">
    <dataField name="Contagem de CONTRATO/ADITIVO" fld="1" subtotal="count" baseField="0" baseItem="0"/>
  </dataFields>
  <pivotHierarchies count="5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031701 - FEAS!$A$1:$Q$22">
        <x15:activeTabTopLevelEntity name="[Intervalo]"/>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name="Tabela dinâmica2" cacheId="3" applyNumberFormats="0" applyBorderFormats="0" applyFontFormats="0" applyPatternFormats="0" applyAlignmentFormats="0" applyWidthHeightFormats="1" dataCaption="Valores" updatedVersion="7" minRefreshableVersion="3" useAutoFormatting="1" subtotalHiddenItems="1" itemPrintTitles="1" createdVersion="7" indent="0" outline="1" outlineData="1" multipleFieldFilters="0">
  <location ref="D2:E50" firstHeaderRow="1" firstDataRow="1" firstDataCol="1"/>
  <pivotFields count="4">
    <pivotField axis="axisRow" allDrilled="1" subtotalTop="0" showAll="0" dataSourceSort="1" defaultSubtotal="0" defaultAttributeDrillState="1">
      <items count="5">
        <item x="0"/>
        <item x="1"/>
        <item x="2"/>
        <item x="3"/>
        <item x="4"/>
      </items>
    </pivotField>
    <pivotField axis="axisRow" allDrilled="1" subtotalTop="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allDrilled="1" subtotalTop="0" showAll="0" dataSourceSort="1" defaultSubtotal="0" defaultAttributeDrillState="1">
      <items count="23">
        <item x="0"/>
        <item x="1"/>
        <item x="2"/>
        <item x="3"/>
        <item x="4"/>
        <item x="5"/>
        <item x="6"/>
        <item x="7"/>
        <item x="8"/>
        <item x="9"/>
        <item x="10"/>
        <item x="11"/>
        <item x="12"/>
        <item x="13"/>
        <item x="14"/>
        <item x="15"/>
        <item x="16"/>
        <item x="17"/>
        <item x="18"/>
        <item x="19"/>
        <item x="20"/>
        <item x="21"/>
        <item x="22"/>
      </items>
    </pivotField>
    <pivotField dataField="1" subtotalTop="0" showAll="0" defaultSubtotal="0"/>
  </pivotFields>
  <rowFields count="3">
    <field x="0"/>
    <field x="1"/>
    <field x="2"/>
  </rowFields>
  <rowItems count="48">
    <i>
      <x/>
    </i>
    <i r="1">
      <x/>
    </i>
    <i r="2">
      <x/>
    </i>
    <i r="1">
      <x v="1"/>
    </i>
    <i r="2">
      <x v="1"/>
    </i>
    <i r="1">
      <x v="2"/>
    </i>
    <i r="2">
      <x v="2"/>
    </i>
    <i r="1">
      <x v="3"/>
    </i>
    <i r="2">
      <x v="3"/>
    </i>
    <i r="1">
      <x v="4"/>
    </i>
    <i r="2">
      <x v="4"/>
    </i>
    <i>
      <x v="1"/>
    </i>
    <i r="1">
      <x v="5"/>
    </i>
    <i r="2">
      <x v="5"/>
    </i>
    <i r="1">
      <x v="6"/>
    </i>
    <i r="2">
      <x v="6"/>
    </i>
    <i r="1">
      <x v="7"/>
    </i>
    <i r="2">
      <x v="7"/>
    </i>
    <i>
      <x v="2"/>
    </i>
    <i r="1">
      <x v="8"/>
    </i>
    <i r="2">
      <x v="8"/>
    </i>
    <i r="1">
      <x v="9"/>
    </i>
    <i r="2">
      <x v="9"/>
    </i>
    <i r="1">
      <x v="10"/>
    </i>
    <i r="2">
      <x v="10"/>
    </i>
    <i r="1">
      <x v="11"/>
    </i>
    <i r="2">
      <x v="11"/>
    </i>
    <i r="1">
      <x v="12"/>
    </i>
    <i r="2">
      <x v="12"/>
    </i>
    <i r="1">
      <x v="13"/>
    </i>
    <i r="2">
      <x v="13"/>
    </i>
    <i r="1">
      <x v="14"/>
    </i>
    <i r="2">
      <x v="14"/>
    </i>
    <i>
      <x v="3"/>
    </i>
    <i r="1">
      <x v="15"/>
    </i>
    <i r="2">
      <x v="15"/>
    </i>
    <i r="1">
      <x v="16"/>
    </i>
    <i r="2">
      <x v="16"/>
    </i>
    <i>
      <x v="4"/>
    </i>
    <i r="1">
      <x v="17"/>
    </i>
    <i r="2">
      <x v="17"/>
    </i>
    <i r="1">
      <x v="18"/>
    </i>
    <i r="2">
      <x v="18"/>
    </i>
    <i r="2">
      <x v="19"/>
    </i>
    <i r="2">
      <x v="20"/>
    </i>
    <i r="2">
      <x v="21"/>
    </i>
    <i r="2">
      <x v="22"/>
    </i>
    <i t="grand">
      <x/>
    </i>
  </rowItems>
  <colItems count="1">
    <i/>
  </colItems>
  <dataFields count="1">
    <dataField name="Soma de VALOR GLOBAL" fld="3" baseField="0" baseItem="0"/>
  </dataFields>
  <formats count="43">
    <format dxfId="170">
      <pivotArea collapsedLevelsAreSubtotals="1" fieldPosition="0">
        <references count="2">
          <reference field="0" count="1" selected="0">
            <x v="0"/>
          </reference>
          <reference field="1" count="1">
            <x v="0"/>
          </reference>
        </references>
      </pivotArea>
    </format>
    <format dxfId="169">
      <pivotArea collapsedLevelsAreSubtotals="1" fieldPosition="0">
        <references count="3">
          <reference field="0" count="1" selected="0">
            <x v="0"/>
          </reference>
          <reference field="1" count="1" selected="0">
            <x v="0"/>
          </reference>
          <reference field="2" count="1">
            <x v="0"/>
          </reference>
        </references>
      </pivotArea>
    </format>
    <format dxfId="168">
      <pivotArea collapsedLevelsAreSubtotals="1" fieldPosition="0">
        <references count="2">
          <reference field="0" count="1" selected="0">
            <x v="0"/>
          </reference>
          <reference field="1" count="1">
            <x v="1"/>
          </reference>
        </references>
      </pivotArea>
    </format>
    <format dxfId="167">
      <pivotArea collapsedLevelsAreSubtotals="1" fieldPosition="0">
        <references count="3">
          <reference field="0" count="1" selected="0">
            <x v="0"/>
          </reference>
          <reference field="1" count="1" selected="0">
            <x v="1"/>
          </reference>
          <reference field="2" count="1">
            <x v="1"/>
          </reference>
        </references>
      </pivotArea>
    </format>
    <format dxfId="166">
      <pivotArea collapsedLevelsAreSubtotals="1" fieldPosition="0">
        <references count="2">
          <reference field="0" count="1" selected="0">
            <x v="0"/>
          </reference>
          <reference field="1" count="1">
            <x v="2"/>
          </reference>
        </references>
      </pivotArea>
    </format>
    <format dxfId="165">
      <pivotArea collapsedLevelsAreSubtotals="1" fieldPosition="0">
        <references count="3">
          <reference field="0" count="1" selected="0">
            <x v="0"/>
          </reference>
          <reference field="1" count="1" selected="0">
            <x v="2"/>
          </reference>
          <reference field="2" count="1">
            <x v="2"/>
          </reference>
        </references>
      </pivotArea>
    </format>
    <format dxfId="164">
      <pivotArea collapsedLevelsAreSubtotals="1" fieldPosition="0">
        <references count="2">
          <reference field="0" count="1" selected="0">
            <x v="0"/>
          </reference>
          <reference field="1" count="1">
            <x v="3"/>
          </reference>
        </references>
      </pivotArea>
    </format>
    <format dxfId="163">
      <pivotArea collapsedLevelsAreSubtotals="1" fieldPosition="0">
        <references count="3">
          <reference field="0" count="1" selected="0">
            <x v="0"/>
          </reference>
          <reference field="1" count="1" selected="0">
            <x v="3"/>
          </reference>
          <reference field="2" count="1">
            <x v="3"/>
          </reference>
        </references>
      </pivotArea>
    </format>
    <format dxfId="162">
      <pivotArea collapsedLevelsAreSubtotals="1" fieldPosition="0">
        <references count="2">
          <reference field="0" count="1" selected="0">
            <x v="0"/>
          </reference>
          <reference field="1" count="1">
            <x v="4"/>
          </reference>
        </references>
      </pivotArea>
    </format>
    <format dxfId="161">
      <pivotArea collapsedLevelsAreSubtotals="1" fieldPosition="0">
        <references count="3">
          <reference field="0" count="1" selected="0">
            <x v="0"/>
          </reference>
          <reference field="1" count="1" selected="0">
            <x v="4"/>
          </reference>
          <reference field="2" count="1">
            <x v="4"/>
          </reference>
        </references>
      </pivotArea>
    </format>
    <format dxfId="160">
      <pivotArea collapsedLevelsAreSubtotals="1" fieldPosition="0">
        <references count="1">
          <reference field="0" count="1">
            <x v="1"/>
          </reference>
        </references>
      </pivotArea>
    </format>
    <format dxfId="159">
      <pivotArea collapsedLevelsAreSubtotals="1" fieldPosition="0">
        <references count="2">
          <reference field="0" count="1" selected="0">
            <x v="1"/>
          </reference>
          <reference field="1" count="1">
            <x v="5"/>
          </reference>
        </references>
      </pivotArea>
    </format>
    <format dxfId="158">
      <pivotArea collapsedLevelsAreSubtotals="1" fieldPosition="0">
        <references count="3">
          <reference field="0" count="1" selected="0">
            <x v="1"/>
          </reference>
          <reference field="1" count="1" selected="0">
            <x v="5"/>
          </reference>
          <reference field="2" count="1">
            <x v="5"/>
          </reference>
        </references>
      </pivotArea>
    </format>
    <format dxfId="157">
      <pivotArea collapsedLevelsAreSubtotals="1" fieldPosition="0">
        <references count="2">
          <reference field="0" count="1" selected="0">
            <x v="1"/>
          </reference>
          <reference field="1" count="1">
            <x v="6"/>
          </reference>
        </references>
      </pivotArea>
    </format>
    <format dxfId="156">
      <pivotArea collapsedLevelsAreSubtotals="1" fieldPosition="0">
        <references count="3">
          <reference field="0" count="1" selected="0">
            <x v="1"/>
          </reference>
          <reference field="1" count="1" selected="0">
            <x v="6"/>
          </reference>
          <reference field="2" count="1">
            <x v="6"/>
          </reference>
        </references>
      </pivotArea>
    </format>
    <format dxfId="155">
      <pivotArea collapsedLevelsAreSubtotals="1" fieldPosition="0">
        <references count="2">
          <reference field="0" count="1" selected="0">
            <x v="1"/>
          </reference>
          <reference field="1" count="1">
            <x v="7"/>
          </reference>
        </references>
      </pivotArea>
    </format>
    <format dxfId="154">
      <pivotArea collapsedLevelsAreSubtotals="1" fieldPosition="0">
        <references count="3">
          <reference field="0" count="1" selected="0">
            <x v="1"/>
          </reference>
          <reference field="1" count="1" selected="0">
            <x v="7"/>
          </reference>
          <reference field="2" count="1">
            <x v="7"/>
          </reference>
        </references>
      </pivotArea>
    </format>
    <format dxfId="153">
      <pivotArea collapsedLevelsAreSubtotals="1" fieldPosition="0">
        <references count="1">
          <reference field="0" count="1">
            <x v="2"/>
          </reference>
        </references>
      </pivotArea>
    </format>
    <format dxfId="152">
      <pivotArea collapsedLevelsAreSubtotals="1" fieldPosition="0">
        <references count="2">
          <reference field="0" count="1" selected="0">
            <x v="2"/>
          </reference>
          <reference field="1" count="1">
            <x v="8"/>
          </reference>
        </references>
      </pivotArea>
    </format>
    <format dxfId="151">
      <pivotArea collapsedLevelsAreSubtotals="1" fieldPosition="0">
        <references count="3">
          <reference field="0" count="1" selected="0">
            <x v="2"/>
          </reference>
          <reference field="1" count="1" selected="0">
            <x v="8"/>
          </reference>
          <reference field="2" count="1">
            <x v="8"/>
          </reference>
        </references>
      </pivotArea>
    </format>
    <format dxfId="150">
      <pivotArea collapsedLevelsAreSubtotals="1" fieldPosition="0">
        <references count="2">
          <reference field="0" count="1" selected="0">
            <x v="2"/>
          </reference>
          <reference field="1" count="1">
            <x v="9"/>
          </reference>
        </references>
      </pivotArea>
    </format>
    <format dxfId="149">
      <pivotArea collapsedLevelsAreSubtotals="1" fieldPosition="0">
        <references count="3">
          <reference field="0" count="1" selected="0">
            <x v="2"/>
          </reference>
          <reference field="1" count="1" selected="0">
            <x v="9"/>
          </reference>
          <reference field="2" count="1">
            <x v="9"/>
          </reference>
        </references>
      </pivotArea>
    </format>
    <format dxfId="148">
      <pivotArea collapsedLevelsAreSubtotals="1" fieldPosition="0">
        <references count="2">
          <reference field="0" count="1" selected="0">
            <x v="2"/>
          </reference>
          <reference field="1" count="1">
            <x v="10"/>
          </reference>
        </references>
      </pivotArea>
    </format>
    <format dxfId="147">
      <pivotArea collapsedLevelsAreSubtotals="1" fieldPosition="0">
        <references count="3">
          <reference field="0" count="1" selected="0">
            <x v="2"/>
          </reference>
          <reference field="1" count="1" selected="0">
            <x v="10"/>
          </reference>
          <reference field="2" count="1">
            <x v="10"/>
          </reference>
        </references>
      </pivotArea>
    </format>
    <format dxfId="146">
      <pivotArea collapsedLevelsAreSubtotals="1" fieldPosition="0">
        <references count="2">
          <reference field="0" count="1" selected="0">
            <x v="2"/>
          </reference>
          <reference field="1" count="1">
            <x v="11"/>
          </reference>
        </references>
      </pivotArea>
    </format>
    <format dxfId="145">
      <pivotArea collapsedLevelsAreSubtotals="1" fieldPosition="0">
        <references count="3">
          <reference field="0" count="1" selected="0">
            <x v="2"/>
          </reference>
          <reference field="1" count="1" selected="0">
            <x v="11"/>
          </reference>
          <reference field="2" count="1">
            <x v="11"/>
          </reference>
        </references>
      </pivotArea>
    </format>
    <format dxfId="144">
      <pivotArea collapsedLevelsAreSubtotals="1" fieldPosition="0">
        <references count="2">
          <reference field="0" count="1" selected="0">
            <x v="2"/>
          </reference>
          <reference field="1" count="1">
            <x v="12"/>
          </reference>
        </references>
      </pivotArea>
    </format>
    <format dxfId="143">
      <pivotArea collapsedLevelsAreSubtotals="1" fieldPosition="0">
        <references count="3">
          <reference field="0" count="1" selected="0">
            <x v="2"/>
          </reference>
          <reference field="1" count="1" selected="0">
            <x v="12"/>
          </reference>
          <reference field="2" count="1">
            <x v="12"/>
          </reference>
        </references>
      </pivotArea>
    </format>
    <format dxfId="142">
      <pivotArea collapsedLevelsAreSubtotals="1" fieldPosition="0">
        <references count="2">
          <reference field="0" count="1" selected="0">
            <x v="2"/>
          </reference>
          <reference field="1" count="1">
            <x v="13"/>
          </reference>
        </references>
      </pivotArea>
    </format>
    <format dxfId="141">
      <pivotArea collapsedLevelsAreSubtotals="1" fieldPosition="0">
        <references count="3">
          <reference field="0" count="1" selected="0">
            <x v="2"/>
          </reference>
          <reference field="1" count="1" selected="0">
            <x v="13"/>
          </reference>
          <reference field="2" count="1">
            <x v="13"/>
          </reference>
        </references>
      </pivotArea>
    </format>
    <format dxfId="140">
      <pivotArea collapsedLevelsAreSubtotals="1" fieldPosition="0">
        <references count="2">
          <reference field="0" count="1" selected="0">
            <x v="2"/>
          </reference>
          <reference field="1" count="1">
            <x v="14"/>
          </reference>
        </references>
      </pivotArea>
    </format>
    <format dxfId="139">
      <pivotArea collapsedLevelsAreSubtotals="1" fieldPosition="0">
        <references count="3">
          <reference field="0" count="1" selected="0">
            <x v="2"/>
          </reference>
          <reference field="1" count="1" selected="0">
            <x v="14"/>
          </reference>
          <reference field="2" count="1">
            <x v="14"/>
          </reference>
        </references>
      </pivotArea>
    </format>
    <format dxfId="138">
      <pivotArea collapsedLevelsAreSubtotals="1" fieldPosition="0">
        <references count="1">
          <reference field="0" count="1">
            <x v="3"/>
          </reference>
        </references>
      </pivotArea>
    </format>
    <format dxfId="137">
      <pivotArea collapsedLevelsAreSubtotals="1" fieldPosition="0">
        <references count="2">
          <reference field="0" count="1" selected="0">
            <x v="3"/>
          </reference>
          <reference field="1" count="1">
            <x v="15"/>
          </reference>
        </references>
      </pivotArea>
    </format>
    <format dxfId="136">
      <pivotArea collapsedLevelsAreSubtotals="1" fieldPosition="0">
        <references count="3">
          <reference field="0" count="1" selected="0">
            <x v="3"/>
          </reference>
          <reference field="1" count="1" selected="0">
            <x v="15"/>
          </reference>
          <reference field="2" count="1">
            <x v="15"/>
          </reference>
        </references>
      </pivotArea>
    </format>
    <format dxfId="135">
      <pivotArea collapsedLevelsAreSubtotals="1" fieldPosition="0">
        <references count="2">
          <reference field="0" count="1" selected="0">
            <x v="3"/>
          </reference>
          <reference field="1" count="1">
            <x v="16"/>
          </reference>
        </references>
      </pivotArea>
    </format>
    <format dxfId="134">
      <pivotArea collapsedLevelsAreSubtotals="1" fieldPosition="0">
        <references count="3">
          <reference field="0" count="1" selected="0">
            <x v="3"/>
          </reference>
          <reference field="1" count="1" selected="0">
            <x v="16"/>
          </reference>
          <reference field="2" count="1">
            <x v="16"/>
          </reference>
        </references>
      </pivotArea>
    </format>
    <format dxfId="133">
      <pivotArea collapsedLevelsAreSubtotals="1" fieldPosition="0">
        <references count="1">
          <reference field="0" count="1">
            <x v="4"/>
          </reference>
        </references>
      </pivotArea>
    </format>
    <format dxfId="132">
      <pivotArea collapsedLevelsAreSubtotals="1" fieldPosition="0">
        <references count="2">
          <reference field="0" count="1" selected="0">
            <x v="4"/>
          </reference>
          <reference field="1" count="1">
            <x v="17"/>
          </reference>
        </references>
      </pivotArea>
    </format>
    <format dxfId="131">
      <pivotArea collapsedLevelsAreSubtotals="1" fieldPosition="0">
        <references count="3">
          <reference field="0" count="1" selected="0">
            <x v="4"/>
          </reference>
          <reference field="1" count="1" selected="0">
            <x v="17"/>
          </reference>
          <reference field="2" count="1">
            <x v="17"/>
          </reference>
        </references>
      </pivotArea>
    </format>
    <format dxfId="130">
      <pivotArea collapsedLevelsAreSubtotals="1" fieldPosition="0">
        <references count="2">
          <reference field="0" count="1" selected="0">
            <x v="4"/>
          </reference>
          <reference field="1" count="1">
            <x v="18"/>
          </reference>
        </references>
      </pivotArea>
    </format>
    <format dxfId="129">
      <pivotArea collapsedLevelsAreSubtotals="1" fieldPosition="0">
        <references count="3">
          <reference field="0" count="1" selected="0">
            <x v="4"/>
          </reference>
          <reference field="1" count="1" selected="0">
            <x v="18"/>
          </reference>
          <reference field="2" count="5">
            <x v="18"/>
            <x v="19"/>
            <x v="20"/>
            <x v="21"/>
            <x v="22"/>
          </reference>
        </references>
      </pivotArea>
    </format>
    <format dxfId="128">
      <pivotArea grandRow="1" outline="0" collapsedLevelsAreSubtotals="1" fieldPosition="0"/>
    </format>
  </formats>
  <pivotHierarchies count="5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caption="DIAS P/ TÉRMINO"/>
    <pivotHierarchy dragToData="1" caption="Contagem de DIAS PARA TÉRMINO"/>
  </pivotHierarchies>
  <pivotTableStyleInfo name="PivotStyleLight16" showRowHeaders="1" showColHeaders="1" showRowStripes="0" showColStripes="0" showLastColumn="1"/>
  <rowHierarchiesUsage count="3">
    <rowHierarchyUsage hierarchyUsage="43"/>
    <rowHierarchyUsage hierarchyUsage="20"/>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031101 - SEAS!$A$1:$AA$24">
        <x15:activeTabTopLevelEntity name="[Intervalo 1]"/>
      </x15:pivotTableUISettings>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8" Type="http://schemas.openxmlformats.org/officeDocument/2006/relationships/hyperlink" Target="mailto:rpsales@gmail.com" TargetMode="External"/><Relationship Id="rId13" Type="http://schemas.openxmlformats.org/officeDocument/2006/relationships/hyperlink" Target="mailto:tawrus@grupotawrus.com" TargetMode="External"/><Relationship Id="rId3" Type="http://schemas.openxmlformats.org/officeDocument/2006/relationships/hyperlink" Target="mailto:operacional@esgotec.com" TargetMode="External"/><Relationship Id="rId7" Type="http://schemas.openxmlformats.org/officeDocument/2006/relationships/hyperlink" Target="mailto:terezinha_extra@yahoo.com.br" TargetMode="External"/><Relationship Id="rId12" Type="http://schemas.openxmlformats.org/officeDocument/2006/relationships/hyperlink" Target="mailto:marinez@millmanaus.com" TargetMode="External"/><Relationship Id="rId2" Type="http://schemas.openxmlformats.org/officeDocument/2006/relationships/hyperlink" Target="mailto:sadeamagalhaes@gmail.com" TargetMode="External"/><Relationship Id="rId16" Type="http://schemas.openxmlformats.org/officeDocument/2006/relationships/printerSettings" Target="../printerSettings/printerSettings2.bin"/><Relationship Id="rId1" Type="http://schemas.openxmlformats.org/officeDocument/2006/relationships/hyperlink" Target="mailto:presidencia@aadesam.org.br" TargetMode="External"/><Relationship Id="rId6" Type="http://schemas.openxmlformats.org/officeDocument/2006/relationships/hyperlink" Target="mailto:caio.henrique@valecard.com.br" TargetMode="External"/><Relationship Id="rId11" Type="http://schemas.openxmlformats.org/officeDocument/2006/relationships/hyperlink" Target="mailto:ajrefeicoes@gmail.com" TargetMode="External"/><Relationship Id="rId5" Type="http://schemas.openxmlformats.org/officeDocument/2006/relationships/hyperlink" Target="mailto:presidencia@aadesam.org.br" TargetMode="External"/><Relationship Id="rId15" Type="http://schemas.openxmlformats.org/officeDocument/2006/relationships/hyperlink" Target="mailto:alessandrofinanceiro@trevoturismo.com.br" TargetMode="External"/><Relationship Id="rId10" Type="http://schemas.openxmlformats.org/officeDocument/2006/relationships/hyperlink" Target="mailto:amesquita.com05@gmail.com" TargetMode="External"/><Relationship Id="rId4" Type="http://schemas.openxmlformats.org/officeDocument/2006/relationships/hyperlink" Target="mailto:sadeamagalhaes@gmail.com" TargetMode="External"/><Relationship Id="rId9" Type="http://schemas.openxmlformats.org/officeDocument/2006/relationships/hyperlink" Target="mailto:presidencia@aadesam.org.br" TargetMode="External"/><Relationship Id="rId14" Type="http://schemas.openxmlformats.org/officeDocument/2006/relationships/hyperlink" Target="mailto:comercial@amazoncopy.com.b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opLeftCell="B1" zoomScaleNormal="100" workbookViewId="0">
      <selection activeCell="C13" sqref="C13"/>
    </sheetView>
  </sheetViews>
  <sheetFormatPr defaultRowHeight="15" x14ac:dyDescent="0.25"/>
  <cols>
    <col min="1" max="1" width="44.85546875" bestFit="1" customWidth="1"/>
    <col min="2" max="2" width="22.85546875" bestFit="1" customWidth="1"/>
    <col min="3" max="3" width="12" bestFit="1" customWidth="1"/>
    <col min="4" max="4" width="121.140625" bestFit="1" customWidth="1"/>
    <col min="5" max="5" width="23" bestFit="1" customWidth="1"/>
    <col min="6" max="6" width="32.85546875" bestFit="1" customWidth="1"/>
    <col min="7" max="7" width="104.85546875" bestFit="1" customWidth="1"/>
    <col min="8" max="8" width="40.85546875" bestFit="1" customWidth="1"/>
    <col min="9" max="9" width="49.7109375" bestFit="1" customWidth="1"/>
    <col min="10" max="10" width="59.5703125" bestFit="1" customWidth="1"/>
    <col min="11" max="11" width="101.28515625" bestFit="1" customWidth="1"/>
    <col min="12" max="12" width="126.7109375" bestFit="1" customWidth="1"/>
    <col min="13" max="13" width="87.7109375" bestFit="1" customWidth="1"/>
    <col min="14" max="14" width="10.7109375" bestFit="1" customWidth="1"/>
  </cols>
  <sheetData>
    <row r="1" spans="1:5" ht="18.75" x14ac:dyDescent="0.3">
      <c r="A1" s="167" t="s">
        <v>380</v>
      </c>
      <c r="B1" s="167"/>
      <c r="D1" s="167" t="s">
        <v>394</v>
      </c>
      <c r="E1" s="167"/>
    </row>
    <row r="2" spans="1:5" x14ac:dyDescent="0.25">
      <c r="A2" s="102" t="s">
        <v>456</v>
      </c>
      <c r="B2" t="s">
        <v>458</v>
      </c>
      <c r="C2" t="s">
        <v>463</v>
      </c>
      <c r="D2" s="102" t="s">
        <v>456</v>
      </c>
      <c r="E2" t="s">
        <v>458</v>
      </c>
    </row>
    <row r="3" spans="1:5" x14ac:dyDescent="0.25">
      <c r="A3" s="103" t="s">
        <v>350</v>
      </c>
      <c r="B3" s="107"/>
      <c r="C3" s="107"/>
      <c r="D3" s="103" t="s">
        <v>350</v>
      </c>
      <c r="E3" s="104"/>
    </row>
    <row r="4" spans="1:5" x14ac:dyDescent="0.25">
      <c r="A4" s="105" t="s">
        <v>51</v>
      </c>
      <c r="B4" s="107"/>
      <c r="C4" s="108"/>
      <c r="D4" s="105" t="s">
        <v>275</v>
      </c>
      <c r="E4" s="104"/>
    </row>
    <row r="5" spans="1:5" x14ac:dyDescent="0.25">
      <c r="A5" s="106" t="s">
        <v>249</v>
      </c>
      <c r="B5" s="107">
        <v>49200</v>
      </c>
      <c r="C5" s="108">
        <v>250</v>
      </c>
      <c r="D5" s="106" t="s">
        <v>277</v>
      </c>
      <c r="E5" s="107">
        <v>999562.5</v>
      </c>
    </row>
    <row r="6" spans="1:5" x14ac:dyDescent="0.25">
      <c r="A6" s="105" t="s">
        <v>44</v>
      </c>
      <c r="B6" s="107"/>
      <c r="C6" s="108"/>
      <c r="D6" s="105" t="s">
        <v>269</v>
      </c>
      <c r="E6" s="104"/>
    </row>
    <row r="7" spans="1:5" x14ac:dyDescent="0.25">
      <c r="A7" s="106" t="s">
        <v>250</v>
      </c>
      <c r="B7" s="107">
        <v>72000</v>
      </c>
      <c r="C7" s="108">
        <v>264</v>
      </c>
      <c r="D7" s="106" t="s">
        <v>148</v>
      </c>
      <c r="E7" s="107">
        <v>719030.4</v>
      </c>
    </row>
    <row r="8" spans="1:5" x14ac:dyDescent="0.25">
      <c r="A8" s="105" t="s">
        <v>262</v>
      </c>
      <c r="B8" s="107"/>
      <c r="C8" s="108"/>
      <c r="D8" s="105" t="s">
        <v>122</v>
      </c>
      <c r="E8" s="104"/>
    </row>
    <row r="9" spans="1:5" x14ac:dyDescent="0.25">
      <c r="A9" s="106" t="s">
        <v>431</v>
      </c>
      <c r="B9" s="107">
        <v>30000000</v>
      </c>
      <c r="C9" s="108">
        <v>92</v>
      </c>
      <c r="D9" s="106" t="s">
        <v>337</v>
      </c>
      <c r="E9" s="107">
        <v>174611.34</v>
      </c>
    </row>
    <row r="10" spans="1:5" x14ac:dyDescent="0.25">
      <c r="A10" s="105" t="s">
        <v>89</v>
      </c>
      <c r="B10" s="107"/>
      <c r="C10" s="108"/>
      <c r="D10" s="105" t="s">
        <v>443</v>
      </c>
      <c r="E10" s="104"/>
    </row>
    <row r="11" spans="1:5" x14ac:dyDescent="0.25">
      <c r="A11" s="106" t="s">
        <v>87</v>
      </c>
      <c r="B11" s="107">
        <v>396984.8</v>
      </c>
      <c r="C11" s="108">
        <v>115</v>
      </c>
      <c r="D11" s="106" t="s">
        <v>442</v>
      </c>
      <c r="E11" s="107">
        <v>7837200</v>
      </c>
    </row>
    <row r="12" spans="1:5" x14ac:dyDescent="0.25">
      <c r="A12" s="103" t="s">
        <v>344</v>
      </c>
      <c r="B12" s="107"/>
      <c r="C12" s="108"/>
      <c r="D12" s="105" t="s">
        <v>216</v>
      </c>
      <c r="E12" s="104"/>
    </row>
    <row r="13" spans="1:5" x14ac:dyDescent="0.25">
      <c r="A13" s="105" t="s">
        <v>111</v>
      </c>
      <c r="B13" s="107"/>
      <c r="C13" s="108"/>
      <c r="D13" s="106" t="s">
        <v>178</v>
      </c>
      <c r="E13" s="107">
        <v>176148</v>
      </c>
    </row>
    <row r="14" spans="1:5" x14ac:dyDescent="0.25">
      <c r="A14" s="106" t="s">
        <v>277</v>
      </c>
      <c r="B14" s="107">
        <v>3828780</v>
      </c>
      <c r="C14" s="108">
        <v>118</v>
      </c>
      <c r="D14" s="103" t="s">
        <v>375</v>
      </c>
      <c r="E14" s="104"/>
    </row>
    <row r="15" spans="1:5" x14ac:dyDescent="0.25">
      <c r="A15" s="105" t="s">
        <v>357</v>
      </c>
      <c r="B15" s="107"/>
      <c r="C15" s="108"/>
      <c r="D15" s="105" t="s">
        <v>427</v>
      </c>
      <c r="E15" s="104"/>
    </row>
    <row r="16" spans="1:5" x14ac:dyDescent="0.25">
      <c r="A16" s="106" t="s">
        <v>62</v>
      </c>
      <c r="B16" s="107">
        <v>4981802.57</v>
      </c>
      <c r="C16" s="108">
        <v>222</v>
      </c>
      <c r="D16" s="106" t="s">
        <v>429</v>
      </c>
      <c r="E16" s="107">
        <v>19788005.260000002</v>
      </c>
    </row>
    <row r="17" spans="1:5" x14ac:dyDescent="0.25">
      <c r="A17" s="105" t="s">
        <v>358</v>
      </c>
      <c r="B17" s="107"/>
      <c r="C17" s="108"/>
      <c r="D17" s="105" t="s">
        <v>282</v>
      </c>
      <c r="E17" s="104"/>
    </row>
    <row r="18" spans="1:5" x14ac:dyDescent="0.25">
      <c r="A18" s="106" t="s">
        <v>77</v>
      </c>
      <c r="B18" s="107">
        <v>11992856.26</v>
      </c>
      <c r="C18" s="108">
        <v>306</v>
      </c>
      <c r="D18" s="106" t="s">
        <v>314</v>
      </c>
      <c r="E18" s="107">
        <v>13995</v>
      </c>
    </row>
    <row r="19" spans="1:5" x14ac:dyDescent="0.25">
      <c r="A19" s="105" t="s">
        <v>359</v>
      </c>
      <c r="B19" s="107"/>
      <c r="C19" s="108"/>
      <c r="D19" s="105" t="s">
        <v>325</v>
      </c>
      <c r="E19" s="104"/>
    </row>
    <row r="20" spans="1:5" x14ac:dyDescent="0.25">
      <c r="A20" s="106" t="s">
        <v>459</v>
      </c>
      <c r="B20" s="107">
        <v>3695988.02</v>
      </c>
      <c r="C20" s="108">
        <v>68</v>
      </c>
      <c r="D20" s="106" t="s">
        <v>145</v>
      </c>
      <c r="E20" s="107">
        <v>1593036</v>
      </c>
    </row>
    <row r="21" spans="1:5" x14ac:dyDescent="0.25">
      <c r="A21" s="105" t="s">
        <v>117</v>
      </c>
      <c r="B21" s="107"/>
      <c r="C21" s="108"/>
      <c r="D21" s="103" t="s">
        <v>312</v>
      </c>
      <c r="E21" s="104"/>
    </row>
    <row r="22" spans="1:5" x14ac:dyDescent="0.25">
      <c r="A22" s="106" t="s">
        <v>254</v>
      </c>
      <c r="B22" s="107">
        <v>770400</v>
      </c>
      <c r="C22" s="108">
        <v>233</v>
      </c>
      <c r="D22" s="105" t="s">
        <v>27</v>
      </c>
      <c r="E22" s="104"/>
    </row>
    <row r="23" spans="1:5" x14ac:dyDescent="0.25">
      <c r="A23" s="105" t="s">
        <v>72</v>
      </c>
      <c r="B23" s="107"/>
      <c r="C23" s="108"/>
      <c r="D23" s="106" t="s">
        <v>203</v>
      </c>
      <c r="E23" s="107">
        <v>15228</v>
      </c>
    </row>
    <row r="24" spans="1:5" x14ac:dyDescent="0.25">
      <c r="A24" s="106" t="s">
        <v>341</v>
      </c>
      <c r="B24" s="107">
        <v>21900</v>
      </c>
      <c r="C24" s="108">
        <v>310</v>
      </c>
      <c r="D24" s="105" t="s">
        <v>422</v>
      </c>
      <c r="E24" s="104"/>
    </row>
    <row r="25" spans="1:5" x14ac:dyDescent="0.25">
      <c r="A25" s="105" t="s">
        <v>17</v>
      </c>
      <c r="B25" s="107"/>
      <c r="C25" s="108"/>
      <c r="D25" s="106" t="s">
        <v>127</v>
      </c>
      <c r="E25" s="107">
        <v>4080266.4</v>
      </c>
    </row>
    <row r="26" spans="1:5" x14ac:dyDescent="0.25">
      <c r="A26" s="106" t="s">
        <v>356</v>
      </c>
      <c r="B26" s="107">
        <v>74400</v>
      </c>
      <c r="C26" s="108">
        <v>204</v>
      </c>
      <c r="D26" s="105" t="s">
        <v>423</v>
      </c>
      <c r="E26" s="104"/>
    </row>
    <row r="27" spans="1:5" x14ac:dyDescent="0.25">
      <c r="A27" s="105" t="s">
        <v>108</v>
      </c>
      <c r="B27" s="107"/>
      <c r="C27" s="108"/>
      <c r="D27" s="106" t="s">
        <v>421</v>
      </c>
      <c r="E27" s="107">
        <v>91631.57</v>
      </c>
    </row>
    <row r="28" spans="1:5" x14ac:dyDescent="0.25">
      <c r="A28" s="106" t="s">
        <v>214</v>
      </c>
      <c r="B28" s="107">
        <v>30000000</v>
      </c>
      <c r="C28" s="108">
        <v>149</v>
      </c>
      <c r="D28" s="105" t="s">
        <v>428</v>
      </c>
      <c r="E28" s="104"/>
    </row>
    <row r="29" spans="1:5" x14ac:dyDescent="0.25">
      <c r="A29" s="103" t="s">
        <v>348</v>
      </c>
      <c r="B29" s="107"/>
      <c r="C29" s="108"/>
      <c r="D29" s="106" t="s">
        <v>430</v>
      </c>
      <c r="E29" s="107">
        <v>356210.65</v>
      </c>
    </row>
    <row r="30" spans="1:5" x14ac:dyDescent="0.25">
      <c r="A30" s="105" t="s">
        <v>32</v>
      </c>
      <c r="B30" s="107"/>
      <c r="C30" s="108"/>
      <c r="D30" s="105" t="s">
        <v>397</v>
      </c>
      <c r="E30" s="104"/>
    </row>
    <row r="31" spans="1:5" x14ac:dyDescent="0.25">
      <c r="A31" s="106" t="s">
        <v>331</v>
      </c>
      <c r="B31" s="107">
        <v>784080</v>
      </c>
      <c r="C31" s="108">
        <v>321</v>
      </c>
      <c r="D31" s="106" t="s">
        <v>396</v>
      </c>
      <c r="E31" s="107">
        <v>3000000</v>
      </c>
    </row>
    <row r="32" spans="1:5" x14ac:dyDescent="0.25">
      <c r="A32" s="105" t="s">
        <v>27</v>
      </c>
      <c r="B32" s="107"/>
      <c r="C32" s="108"/>
      <c r="D32" s="105" t="s">
        <v>125</v>
      </c>
      <c r="E32" s="104"/>
    </row>
    <row r="33" spans="1:5" x14ac:dyDescent="0.25">
      <c r="A33" s="106" t="s">
        <v>207</v>
      </c>
      <c r="B33" s="107">
        <v>331050</v>
      </c>
      <c r="C33" s="108">
        <v>50</v>
      </c>
      <c r="D33" s="106" t="s">
        <v>301</v>
      </c>
      <c r="E33" s="107">
        <v>266400</v>
      </c>
    </row>
    <row r="34" spans="1:5" x14ac:dyDescent="0.25">
      <c r="A34" s="105" t="s">
        <v>102</v>
      </c>
      <c r="B34" s="107"/>
      <c r="C34" s="108"/>
      <c r="D34" s="105" t="s">
        <v>399</v>
      </c>
      <c r="E34" s="104"/>
    </row>
    <row r="35" spans="1:5" x14ac:dyDescent="0.25">
      <c r="A35" s="106" t="s">
        <v>297</v>
      </c>
      <c r="B35" s="107">
        <v>294300</v>
      </c>
      <c r="C35" s="108">
        <v>38</v>
      </c>
      <c r="D35" s="106" t="s">
        <v>398</v>
      </c>
      <c r="E35" s="107">
        <v>4500000</v>
      </c>
    </row>
    <row r="36" spans="1:5" x14ac:dyDescent="0.25">
      <c r="A36" s="105" t="s">
        <v>155</v>
      </c>
      <c r="B36" s="107"/>
      <c r="C36" s="108"/>
      <c r="D36" s="103" t="s">
        <v>347</v>
      </c>
      <c r="E36" s="104"/>
    </row>
    <row r="37" spans="1:5" x14ac:dyDescent="0.25">
      <c r="A37" s="106" t="s">
        <v>213</v>
      </c>
      <c r="B37" s="107">
        <v>1723016.48</v>
      </c>
      <c r="C37" s="108">
        <v>192</v>
      </c>
      <c r="D37" s="105" t="s">
        <v>119</v>
      </c>
      <c r="E37" s="104"/>
    </row>
    <row r="38" spans="1:5" x14ac:dyDescent="0.25">
      <c r="A38" s="106" t="s">
        <v>212</v>
      </c>
      <c r="B38" s="107">
        <v>2495497.7999999998</v>
      </c>
      <c r="C38" s="108">
        <v>168</v>
      </c>
      <c r="D38" s="106" t="s">
        <v>234</v>
      </c>
      <c r="E38" s="107">
        <v>1204372.8</v>
      </c>
    </row>
    <row r="39" spans="1:5" x14ac:dyDescent="0.25">
      <c r="A39" s="103" t="s">
        <v>347</v>
      </c>
      <c r="B39" s="107"/>
      <c r="C39" s="108"/>
      <c r="D39" s="105" t="s">
        <v>144</v>
      </c>
      <c r="E39" s="104"/>
    </row>
    <row r="40" spans="1:5" x14ac:dyDescent="0.25">
      <c r="A40" s="105" t="s">
        <v>37</v>
      </c>
      <c r="B40" s="107"/>
      <c r="C40" s="108"/>
      <c r="D40" s="106" t="s">
        <v>142</v>
      </c>
      <c r="E40" s="107">
        <v>18500</v>
      </c>
    </row>
    <row r="41" spans="1:5" x14ac:dyDescent="0.25">
      <c r="A41" s="106" t="s">
        <v>441</v>
      </c>
      <c r="B41" s="107">
        <v>5172.4399999999996</v>
      </c>
      <c r="C41" s="108">
        <v>129</v>
      </c>
      <c r="D41" s="103" t="s">
        <v>349</v>
      </c>
      <c r="E41" s="104"/>
    </row>
    <row r="42" spans="1:5" x14ac:dyDescent="0.25">
      <c r="A42" s="105" t="s">
        <v>22</v>
      </c>
      <c r="B42" s="107"/>
      <c r="C42" s="108"/>
      <c r="D42" s="105" t="s">
        <v>132</v>
      </c>
      <c r="E42" s="104"/>
    </row>
    <row r="43" spans="1:5" x14ac:dyDescent="0.25">
      <c r="A43" s="106" t="s">
        <v>329</v>
      </c>
      <c r="B43" s="107">
        <v>1479741.28</v>
      </c>
      <c r="C43" s="108">
        <v>31</v>
      </c>
      <c r="D43" s="106" t="s">
        <v>200</v>
      </c>
      <c r="E43" s="107">
        <v>480000</v>
      </c>
    </row>
    <row r="44" spans="1:5" x14ac:dyDescent="0.25">
      <c r="A44" s="103" t="s">
        <v>349</v>
      </c>
      <c r="B44" s="107"/>
      <c r="C44" s="108"/>
      <c r="D44" s="105" t="s">
        <v>270</v>
      </c>
      <c r="E44" s="104"/>
    </row>
    <row r="45" spans="1:5" x14ac:dyDescent="0.25">
      <c r="A45" s="105" t="s">
        <v>272</v>
      </c>
      <c r="B45" s="107"/>
      <c r="C45" s="108"/>
      <c r="D45" s="106" t="s">
        <v>202</v>
      </c>
      <c r="E45" s="107">
        <v>159105.60000000001</v>
      </c>
    </row>
    <row r="46" spans="1:5" x14ac:dyDescent="0.25">
      <c r="A46" s="106" t="s">
        <v>342</v>
      </c>
      <c r="B46" s="107">
        <v>848440.44</v>
      </c>
      <c r="C46" s="108">
        <v>297</v>
      </c>
      <c r="D46" s="106" t="s">
        <v>204</v>
      </c>
      <c r="E46" s="107">
        <v>437368.86</v>
      </c>
    </row>
    <row r="47" spans="1:5" x14ac:dyDescent="0.25">
      <c r="A47" s="105" t="s">
        <v>57</v>
      </c>
      <c r="B47" s="107"/>
      <c r="C47" s="108"/>
      <c r="D47" s="106" t="s">
        <v>201</v>
      </c>
      <c r="E47" s="107">
        <v>18150.240000000002</v>
      </c>
    </row>
    <row r="48" spans="1:5" x14ac:dyDescent="0.25">
      <c r="A48" s="106" t="s">
        <v>368</v>
      </c>
      <c r="B48" s="107">
        <v>66000</v>
      </c>
      <c r="C48" s="108">
        <v>261</v>
      </c>
      <c r="D48" s="106" t="s">
        <v>176</v>
      </c>
      <c r="E48" s="107">
        <v>26531.16</v>
      </c>
    </row>
    <row r="49" spans="1:6" x14ac:dyDescent="0.25">
      <c r="A49" s="103" t="s">
        <v>457</v>
      </c>
      <c r="B49" s="107">
        <v>93911610.089999989</v>
      </c>
      <c r="C49" s="108">
        <v>3818</v>
      </c>
      <c r="D49" s="106" t="s">
        <v>290</v>
      </c>
      <c r="E49" s="107">
        <v>111334.8</v>
      </c>
    </row>
    <row r="50" spans="1:6" x14ac:dyDescent="0.25">
      <c r="D50" s="103" t="s">
        <v>457</v>
      </c>
      <c r="E50" s="107">
        <v>46066688.579999998</v>
      </c>
    </row>
    <row r="52" spans="1:6" x14ac:dyDescent="0.25">
      <c r="A52" s="102" t="s">
        <v>456</v>
      </c>
      <c r="B52" t="s">
        <v>460</v>
      </c>
      <c r="D52" s="102" t="s">
        <v>456</v>
      </c>
      <c r="E52" t="s">
        <v>461</v>
      </c>
      <c r="F52" t="s">
        <v>462</v>
      </c>
    </row>
    <row r="53" spans="1:6" x14ac:dyDescent="0.25">
      <c r="A53" s="103" t="s">
        <v>350</v>
      </c>
      <c r="B53" s="104">
        <v>4</v>
      </c>
      <c r="D53" s="103" t="s">
        <v>350</v>
      </c>
      <c r="E53" s="104">
        <v>5</v>
      </c>
      <c r="F53">
        <f>SUM(GETPIVOTDATA("[Measures].[Contagem de CONTRATO / ADITIVO]",$D$52,"[Intervalo 1].[Responsável]","[Intervalo 1].[Responsável].&amp;[DÉBORA]")+GETPIVOTDATA("[Measures].[Contagem de CONTRATO/ADITIVO]",$A$52,"[Intervalo].[Responsável]","[Intervalo].[Responsável].&amp;[DÉBORA]"))</f>
        <v>9</v>
      </c>
    </row>
    <row r="54" spans="1:6" x14ac:dyDescent="0.25">
      <c r="A54" s="103" t="s">
        <v>344</v>
      </c>
      <c r="B54" s="104">
        <v>8</v>
      </c>
      <c r="D54" s="103" t="s">
        <v>375</v>
      </c>
      <c r="E54" s="104">
        <v>3</v>
      </c>
      <c r="F54">
        <f>SUM(GETPIVOTDATA("[Measures].[Contagem de CONTRATO / ADITIVO]",$D$52,"[Intervalo 1].[Responsável]","[Intervalo 1].[Responsável].&amp;[ELIZABETE]")+GETPIVOTDATA("[Measures].[Contagem de CONTRATO/ADITIVO]",$A$52,"[Intervalo].[Responsável]","[Intervalo].[Responsável].&amp;[ELIZABETE LACERDA CHAVES]"))</f>
        <v>11</v>
      </c>
    </row>
    <row r="55" spans="1:6" x14ac:dyDescent="0.25">
      <c r="A55" s="103" t="s">
        <v>348</v>
      </c>
      <c r="B55" s="104">
        <v>5</v>
      </c>
      <c r="D55" s="103" t="s">
        <v>312</v>
      </c>
      <c r="E55" s="104">
        <v>7</v>
      </c>
      <c r="F55">
        <f>SUM(GETPIVOTDATA("[Measures].[Contagem de CONTRATO / ADITIVO]",$D$52,"[Intervalo 1].[Responsável]","[Intervalo 1].[Responsável].&amp;[Fabrizzio]")+GETPIVOTDATA("[Measures].[Contagem de CONTRATO/ADITIVO]",$A$52,"[Intervalo].[Responsável]","[Intervalo].[Responsável].&amp;[FABRIZZIO]"))</f>
        <v>12</v>
      </c>
    </row>
    <row r="56" spans="1:6" x14ac:dyDescent="0.25">
      <c r="A56" s="103" t="s">
        <v>347</v>
      </c>
      <c r="B56" s="104">
        <v>2</v>
      </c>
      <c r="D56" s="103" t="s">
        <v>347</v>
      </c>
      <c r="E56" s="104">
        <v>2</v>
      </c>
      <c r="F56">
        <f>SUM(GETPIVOTDATA("[Measures].[Contagem de CONTRATO / ADITIVO]",$D$52,"[Intervalo 1].[Responsável]","[Intervalo 1].[Responsável].&amp;[LUCIANA]")+GETPIVOTDATA("[Measures].[Contagem de CONTRATO/ADITIVO]",$A$52,"[Intervalo].[Responsável]","[Intervalo].[Responsável].&amp;[LUCIANA]"))</f>
        <v>4</v>
      </c>
    </row>
    <row r="57" spans="1:6" x14ac:dyDescent="0.25">
      <c r="A57" s="103" t="s">
        <v>349</v>
      </c>
      <c r="B57" s="104">
        <v>2</v>
      </c>
      <c r="D57" s="103" t="s">
        <v>349</v>
      </c>
      <c r="E57" s="104">
        <v>6</v>
      </c>
      <c r="F57">
        <f>SUM(GETPIVOTDATA("[Measures].[Contagem de CONTRATO / ADITIVO]",$D$52,"[Intervalo 1].[Responsável]","[Intervalo 1].[Responsável].&amp;[RAIZA ELANICE]")+GETPIVOTDATA("[Measures].[Contagem de CONTRATO/ADITIVO]",$A$52,"[Intervalo].[Responsável]","[Intervalo].[Responsável].&amp;[RAIZA ELANICE]"))</f>
        <v>8</v>
      </c>
    </row>
    <row r="58" spans="1:6" x14ac:dyDescent="0.25">
      <c r="A58" s="103" t="s">
        <v>457</v>
      </c>
      <c r="B58" s="104">
        <v>21</v>
      </c>
      <c r="D58" s="103" t="s">
        <v>457</v>
      </c>
      <c r="E58" s="104">
        <v>23</v>
      </c>
      <c r="F58">
        <f>GETPIVOTDATA("[Measures].[Contagem de CONTRATO / ADITIVO]",$D$52)+GETPIVOTDATA("[Measures].[Contagem de CONTRATO/ADITIVO]",$A$52)</f>
        <v>44</v>
      </c>
    </row>
  </sheetData>
  <mergeCells count="2">
    <mergeCell ref="A1:B1"/>
    <mergeCell ref="D1:E1"/>
  </mergeCells>
  <printOptions horizontalCentered="1" verticalCentered="1"/>
  <pageMargins left="0.23622047244094491" right="0.23622047244094491" top="0.74803149606299213" bottom="0.74803149606299213" header="0.31496062992125984" footer="0.31496062992125984"/>
  <pageSetup paperSize="9" scale="55"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5"/>
  <sheetViews>
    <sheetView tabSelected="1" topLeftCell="A16" zoomScale="70" zoomScaleNormal="70" workbookViewId="0">
      <selection activeCell="V12" sqref="V12"/>
    </sheetView>
  </sheetViews>
  <sheetFormatPr defaultRowHeight="15" x14ac:dyDescent="0.25"/>
  <cols>
    <col min="1" max="1" width="9.5703125" style="109" customWidth="1"/>
    <col min="2" max="2" width="21.140625" style="109" customWidth="1"/>
    <col min="3" max="3" width="28" style="109" customWidth="1"/>
    <col min="4" max="4" width="40" style="109" customWidth="1"/>
    <col min="5" max="5" width="7.85546875" style="109" hidden="1" customWidth="1"/>
    <col min="6" max="6" width="9.140625" style="109" hidden="1" customWidth="1"/>
    <col min="7" max="7" width="7.85546875" style="109" hidden="1" customWidth="1"/>
    <col min="8" max="8" width="10.5703125" style="109" hidden="1" customWidth="1"/>
    <col min="9" max="9" width="7.5703125" style="109" hidden="1" customWidth="1"/>
    <col min="10" max="10" width="10.140625" style="109" hidden="1" customWidth="1"/>
    <col min="11" max="11" width="7.28515625" style="109" hidden="1" customWidth="1"/>
    <col min="12" max="12" width="4.85546875" style="109" hidden="1" customWidth="1"/>
    <col min="13" max="13" width="9.140625" style="109" hidden="1" customWidth="1"/>
    <col min="14" max="14" width="41.42578125" style="109" customWidth="1"/>
    <col min="15" max="15" width="27.140625" style="109" customWidth="1"/>
    <col min="16" max="16" width="23.7109375" style="109" customWidth="1"/>
    <col min="17" max="17" width="17.5703125" style="109" customWidth="1"/>
    <col min="18" max="18" width="17.140625" style="109" hidden="1" customWidth="1"/>
    <col min="19" max="19" width="19.85546875" style="109" hidden="1" customWidth="1"/>
    <col min="20" max="20" width="17.85546875" style="109" hidden="1" customWidth="1"/>
    <col min="21" max="21" width="23.5703125" style="109" hidden="1" customWidth="1"/>
    <col min="22" max="22" width="29" style="109" customWidth="1"/>
    <col min="23" max="23" width="27.140625" style="109" customWidth="1"/>
    <col min="24" max="24" width="1.7109375" style="109" hidden="1" customWidth="1"/>
    <col min="25" max="25" width="14.28515625" style="109" hidden="1" customWidth="1"/>
    <col min="26" max="26" width="18.140625" style="109" customWidth="1"/>
    <col min="27" max="27" width="21.5703125" style="109" customWidth="1"/>
    <col min="28" max="16384" width="9.140625" style="109"/>
  </cols>
  <sheetData>
    <row r="2" spans="1:27" ht="22.5" x14ac:dyDescent="0.45">
      <c r="A2" s="168" t="s">
        <v>585</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27" ht="25.5" customHeight="1" x14ac:dyDescent="0.25"/>
    <row r="4" spans="1:27" ht="97.5" customHeight="1" x14ac:dyDescent="0.25">
      <c r="A4" s="134" t="s">
        <v>4</v>
      </c>
      <c r="B4" s="135" t="s">
        <v>6</v>
      </c>
      <c r="C4" s="135" t="s">
        <v>5</v>
      </c>
      <c r="D4" s="135" t="s">
        <v>7</v>
      </c>
      <c r="E4" s="134" t="s">
        <v>432</v>
      </c>
      <c r="F4" s="134" t="s">
        <v>434</v>
      </c>
      <c r="G4" s="134" t="s">
        <v>436</v>
      </c>
      <c r="H4" s="134" t="s">
        <v>433</v>
      </c>
      <c r="I4" s="134" t="s">
        <v>437</v>
      </c>
      <c r="J4" s="134" t="s">
        <v>438</v>
      </c>
      <c r="K4" s="134" t="s">
        <v>439</v>
      </c>
      <c r="L4" s="134" t="s">
        <v>440</v>
      </c>
      <c r="M4" s="134" t="s">
        <v>435</v>
      </c>
      <c r="N4" s="135" t="s">
        <v>8</v>
      </c>
      <c r="O4" s="135" t="s">
        <v>9</v>
      </c>
      <c r="P4" s="135" t="s">
        <v>10</v>
      </c>
      <c r="Q4" s="135" t="s">
        <v>12</v>
      </c>
      <c r="R4" s="134" t="s">
        <v>454</v>
      </c>
      <c r="S4" s="134" t="s">
        <v>453</v>
      </c>
      <c r="T4" s="134" t="s">
        <v>452</v>
      </c>
      <c r="U4" s="136" t="s">
        <v>14</v>
      </c>
      <c r="V4" s="134" t="s">
        <v>15</v>
      </c>
      <c r="W4" s="134" t="s">
        <v>16</v>
      </c>
      <c r="X4" s="137" t="s">
        <v>353</v>
      </c>
      <c r="Y4" s="138" t="s">
        <v>450</v>
      </c>
      <c r="Z4" s="134" t="s">
        <v>557</v>
      </c>
      <c r="AA4" s="134" t="s">
        <v>558</v>
      </c>
    </row>
    <row r="5" spans="1:27" ht="222" customHeight="1" x14ac:dyDescent="0.25">
      <c r="A5" s="139">
        <v>2</v>
      </c>
      <c r="B5" s="140" t="s">
        <v>537</v>
      </c>
      <c r="C5" s="141" t="s">
        <v>536</v>
      </c>
      <c r="D5" s="142" t="s">
        <v>155</v>
      </c>
      <c r="E5" s="143"/>
      <c r="F5" s="143"/>
      <c r="G5" s="143"/>
      <c r="H5" s="143"/>
      <c r="I5" s="143"/>
      <c r="J5" s="143"/>
      <c r="K5" s="143"/>
      <c r="L5" s="143"/>
      <c r="M5" s="144" t="s">
        <v>475</v>
      </c>
      <c r="N5" s="139" t="s">
        <v>538</v>
      </c>
      <c r="O5" s="145">
        <v>173015.23</v>
      </c>
      <c r="P5" s="145">
        <v>86507.67</v>
      </c>
      <c r="Q5" s="146" t="s">
        <v>572</v>
      </c>
      <c r="R5" s="147">
        <v>44207</v>
      </c>
      <c r="S5" s="147">
        <v>44571</v>
      </c>
      <c r="T5" s="148">
        <f t="shared" ref="T5:T25" ca="1" si="0">S5-TODAY()</f>
        <v>-58</v>
      </c>
      <c r="U5" s="143" t="s">
        <v>468</v>
      </c>
      <c r="V5" s="149" t="s">
        <v>514</v>
      </c>
      <c r="W5" s="149" t="s">
        <v>520</v>
      </c>
      <c r="X5" s="150"/>
      <c r="Y5" s="151">
        <v>44440</v>
      </c>
      <c r="Z5" s="151" t="s">
        <v>360</v>
      </c>
      <c r="AA5" s="152" t="s">
        <v>348</v>
      </c>
    </row>
    <row r="6" spans="1:27" ht="273.75" customHeight="1" x14ac:dyDescent="0.25">
      <c r="A6" s="139">
        <v>3</v>
      </c>
      <c r="B6" s="140" t="s">
        <v>541</v>
      </c>
      <c r="C6" s="141" t="s">
        <v>540</v>
      </c>
      <c r="D6" s="142" t="s">
        <v>155</v>
      </c>
      <c r="E6" s="143"/>
      <c r="F6" s="143"/>
      <c r="G6" s="143"/>
      <c r="H6" s="143"/>
      <c r="I6" s="143"/>
      <c r="J6" s="143"/>
      <c r="K6" s="143"/>
      <c r="L6" s="143"/>
      <c r="M6" s="144" t="s">
        <v>475</v>
      </c>
      <c r="N6" s="139" t="s">
        <v>539</v>
      </c>
      <c r="O6" s="145">
        <v>168339.45</v>
      </c>
      <c r="P6" s="145"/>
      <c r="Q6" s="146" t="s">
        <v>573</v>
      </c>
      <c r="R6" s="147">
        <v>44231</v>
      </c>
      <c r="S6" s="147">
        <v>44595</v>
      </c>
      <c r="T6" s="148">
        <f t="shared" ca="1" si="0"/>
        <v>-34</v>
      </c>
      <c r="U6" s="143" t="s">
        <v>164</v>
      </c>
      <c r="V6" s="149" t="s">
        <v>513</v>
      </c>
      <c r="W6" s="149" t="s">
        <v>520</v>
      </c>
      <c r="X6" s="150"/>
      <c r="Y6" s="151">
        <v>44440</v>
      </c>
      <c r="Z6" s="151" t="s">
        <v>360</v>
      </c>
      <c r="AA6" s="152" t="s">
        <v>348</v>
      </c>
    </row>
    <row r="7" spans="1:27" ht="230.25" customHeight="1" x14ac:dyDescent="0.25">
      <c r="A7" s="139">
        <v>4</v>
      </c>
      <c r="B7" s="139" t="s">
        <v>165</v>
      </c>
      <c r="C7" s="141" t="s">
        <v>205</v>
      </c>
      <c r="D7" s="142" t="s">
        <v>17</v>
      </c>
      <c r="E7" s="143"/>
      <c r="F7" s="143"/>
      <c r="G7" s="143"/>
      <c r="H7" s="143"/>
      <c r="I7" s="143"/>
      <c r="J7" s="143"/>
      <c r="K7" s="143"/>
      <c r="L7" s="143"/>
      <c r="M7" s="144" t="s">
        <v>480</v>
      </c>
      <c r="N7" s="139" t="s">
        <v>18</v>
      </c>
      <c r="O7" s="153">
        <v>74400</v>
      </c>
      <c r="P7" s="153">
        <v>6200</v>
      </c>
      <c r="Q7" s="146" t="s">
        <v>578</v>
      </c>
      <c r="R7" s="149">
        <v>44243</v>
      </c>
      <c r="S7" s="149">
        <v>44607</v>
      </c>
      <c r="T7" s="148">
        <f t="shared" ca="1" si="0"/>
        <v>-22</v>
      </c>
      <c r="U7" s="154" t="s">
        <v>19</v>
      </c>
      <c r="V7" s="149" t="s">
        <v>509</v>
      </c>
      <c r="W7" s="155" t="s">
        <v>556</v>
      </c>
      <c r="X7" s="150"/>
      <c r="Y7" s="151">
        <v>44440</v>
      </c>
      <c r="Z7" s="152" t="s">
        <v>360</v>
      </c>
      <c r="AA7" s="155" t="s">
        <v>549</v>
      </c>
    </row>
    <row r="8" spans="1:27" ht="184.5" customHeight="1" x14ac:dyDescent="0.25">
      <c r="A8" s="139">
        <v>5</v>
      </c>
      <c r="B8" s="139" t="s">
        <v>63</v>
      </c>
      <c r="C8" s="141" t="s">
        <v>62</v>
      </c>
      <c r="D8" s="156" t="s">
        <v>357</v>
      </c>
      <c r="E8" s="157"/>
      <c r="F8" s="157"/>
      <c r="G8" s="157"/>
      <c r="H8" s="157"/>
      <c r="I8" s="157"/>
      <c r="J8" s="157"/>
      <c r="K8" s="157"/>
      <c r="L8" s="157"/>
      <c r="M8" s="158" t="s">
        <v>478</v>
      </c>
      <c r="N8" s="139" t="s">
        <v>65</v>
      </c>
      <c r="O8" s="153">
        <v>4981802.57</v>
      </c>
      <c r="P8" s="153"/>
      <c r="Q8" s="146" t="s">
        <v>561</v>
      </c>
      <c r="R8" s="149">
        <v>43895</v>
      </c>
      <c r="S8" s="149">
        <v>44625</v>
      </c>
      <c r="T8" s="148">
        <f t="shared" ca="1" si="0"/>
        <v>-4</v>
      </c>
      <c r="U8" s="154" t="s">
        <v>472</v>
      </c>
      <c r="V8" s="149" t="s">
        <v>494</v>
      </c>
      <c r="W8" s="149" t="s">
        <v>532</v>
      </c>
      <c r="X8" s="150" t="s">
        <v>369</v>
      </c>
      <c r="Y8" s="151">
        <v>44440</v>
      </c>
      <c r="Z8" s="152"/>
      <c r="AA8" s="155" t="s">
        <v>347</v>
      </c>
    </row>
    <row r="9" spans="1:27" ht="170.25" customHeight="1" x14ac:dyDescent="0.25">
      <c r="A9" s="139">
        <v>6</v>
      </c>
      <c r="B9" s="139" t="s">
        <v>503</v>
      </c>
      <c r="C9" s="141" t="s">
        <v>504</v>
      </c>
      <c r="D9" s="142" t="s">
        <v>117</v>
      </c>
      <c r="E9" s="143"/>
      <c r="F9" s="143"/>
      <c r="G9" s="143"/>
      <c r="H9" s="143"/>
      <c r="I9" s="143"/>
      <c r="J9" s="143"/>
      <c r="K9" s="143"/>
      <c r="L9" s="143"/>
      <c r="M9" s="144" t="s">
        <v>481</v>
      </c>
      <c r="N9" s="139" t="s">
        <v>505</v>
      </c>
      <c r="O9" s="145">
        <v>770400</v>
      </c>
      <c r="P9" s="145">
        <v>64200</v>
      </c>
      <c r="Q9" s="146" t="s">
        <v>566</v>
      </c>
      <c r="R9" s="147">
        <v>44271</v>
      </c>
      <c r="S9" s="147">
        <v>44636</v>
      </c>
      <c r="T9" s="148">
        <f t="shared" ca="1" si="0"/>
        <v>7</v>
      </c>
      <c r="U9" s="159" t="s">
        <v>465</v>
      </c>
      <c r="V9" s="139" t="s">
        <v>497</v>
      </c>
      <c r="W9" s="149" t="s">
        <v>526</v>
      </c>
      <c r="X9" s="150"/>
      <c r="Y9" s="151">
        <v>44440</v>
      </c>
      <c r="Z9" s="152"/>
      <c r="AA9" s="155" t="s">
        <v>549</v>
      </c>
    </row>
    <row r="10" spans="1:27" ht="192.75" customHeight="1" x14ac:dyDescent="0.25">
      <c r="A10" s="139">
        <v>7</v>
      </c>
      <c r="B10" s="139" t="s">
        <v>546</v>
      </c>
      <c r="C10" s="141" t="s">
        <v>545</v>
      </c>
      <c r="D10" s="156" t="s">
        <v>51</v>
      </c>
      <c r="E10" s="157"/>
      <c r="F10" s="157"/>
      <c r="G10" s="157"/>
      <c r="H10" s="157"/>
      <c r="I10" s="157" t="s">
        <v>490</v>
      </c>
      <c r="J10" s="157"/>
      <c r="K10" s="157"/>
      <c r="L10" s="157"/>
      <c r="M10" s="158" t="s">
        <v>491</v>
      </c>
      <c r="N10" s="139" t="s">
        <v>52</v>
      </c>
      <c r="O10" s="153">
        <v>49200</v>
      </c>
      <c r="P10" s="153">
        <v>4100</v>
      </c>
      <c r="Q10" s="146"/>
      <c r="R10" s="149">
        <v>44288</v>
      </c>
      <c r="S10" s="149">
        <v>44653</v>
      </c>
      <c r="T10" s="148">
        <f t="shared" ca="1" si="0"/>
        <v>24</v>
      </c>
      <c r="U10" s="154" t="s">
        <v>464</v>
      </c>
      <c r="V10" s="149" t="s">
        <v>55</v>
      </c>
      <c r="W10" s="149" t="s">
        <v>547</v>
      </c>
      <c r="X10" s="150" t="s">
        <v>367</v>
      </c>
      <c r="Y10" s="151">
        <v>44440</v>
      </c>
      <c r="Z10" s="152" t="s">
        <v>360</v>
      </c>
      <c r="AA10" s="155" t="s">
        <v>350</v>
      </c>
    </row>
    <row r="11" spans="1:27" ht="86.25" customHeight="1" x14ac:dyDescent="0.25">
      <c r="A11" s="139">
        <v>8</v>
      </c>
      <c r="B11" s="140" t="s">
        <v>553</v>
      </c>
      <c r="C11" s="141" t="s">
        <v>498</v>
      </c>
      <c r="D11" s="142" t="s">
        <v>550</v>
      </c>
      <c r="E11" s="143"/>
      <c r="F11" s="143"/>
      <c r="G11" s="143"/>
      <c r="H11" s="143"/>
      <c r="I11" s="143"/>
      <c r="J11" s="143"/>
      <c r="K11" s="143"/>
      <c r="L11" s="143"/>
      <c r="M11" s="144"/>
      <c r="N11" s="139" t="s">
        <v>551</v>
      </c>
      <c r="O11" s="145">
        <v>795300</v>
      </c>
      <c r="P11" s="145" t="s">
        <v>552</v>
      </c>
      <c r="Q11" s="146" t="s">
        <v>577</v>
      </c>
      <c r="R11" s="147">
        <v>44537</v>
      </c>
      <c r="S11" s="147">
        <v>44655</v>
      </c>
      <c r="T11" s="148">
        <f t="shared" ca="1" si="0"/>
        <v>26</v>
      </c>
      <c r="U11" s="143"/>
      <c r="V11" s="149" t="s">
        <v>554</v>
      </c>
      <c r="W11" s="149" t="s">
        <v>94</v>
      </c>
      <c r="X11" s="150" t="s">
        <v>94</v>
      </c>
      <c r="Y11" s="151"/>
      <c r="Z11" s="152"/>
      <c r="AA11" s="155" t="s">
        <v>348</v>
      </c>
    </row>
    <row r="12" spans="1:27" ht="253.5" customHeight="1" x14ac:dyDescent="0.25">
      <c r="A12" s="139">
        <v>9</v>
      </c>
      <c r="B12" s="139" t="s">
        <v>530</v>
      </c>
      <c r="C12" s="141" t="s">
        <v>510</v>
      </c>
      <c r="D12" s="156" t="s">
        <v>37</v>
      </c>
      <c r="E12" s="157"/>
      <c r="F12" s="157"/>
      <c r="G12" s="157"/>
      <c r="H12" s="157"/>
      <c r="I12" s="157"/>
      <c r="J12" s="157"/>
      <c r="K12" s="157"/>
      <c r="L12" s="157"/>
      <c r="M12" s="158" t="s">
        <v>487</v>
      </c>
      <c r="N12" s="139" t="s">
        <v>38</v>
      </c>
      <c r="O12" s="153">
        <v>5172.4399999999996</v>
      </c>
      <c r="P12" s="153">
        <f>O12/5</f>
        <v>1034.4879999999998</v>
      </c>
      <c r="Q12" s="146" t="s">
        <v>569</v>
      </c>
      <c r="R12" s="149">
        <v>44507</v>
      </c>
      <c r="S12" s="149">
        <v>44656</v>
      </c>
      <c r="T12" s="148">
        <f t="shared" ca="1" si="0"/>
        <v>27</v>
      </c>
      <c r="U12" s="154" t="s">
        <v>488</v>
      </c>
      <c r="V12" s="149" t="s">
        <v>511</v>
      </c>
      <c r="W12" s="206" t="s">
        <v>586</v>
      </c>
      <c r="X12" s="150"/>
      <c r="Y12" s="151">
        <v>44440</v>
      </c>
      <c r="Z12" s="152" t="s">
        <v>354</v>
      </c>
      <c r="AA12" s="155" t="s">
        <v>548</v>
      </c>
    </row>
    <row r="13" spans="1:27" ht="186" customHeight="1" x14ac:dyDescent="0.25">
      <c r="A13" s="139">
        <v>10</v>
      </c>
      <c r="B13" s="139" t="s">
        <v>253</v>
      </c>
      <c r="C13" s="141" t="s">
        <v>368</v>
      </c>
      <c r="D13" s="156" t="s">
        <v>57</v>
      </c>
      <c r="E13" s="157"/>
      <c r="F13" s="157"/>
      <c r="G13" s="157"/>
      <c r="H13" s="157"/>
      <c r="I13" s="157"/>
      <c r="J13" s="157"/>
      <c r="K13" s="157"/>
      <c r="L13" s="157"/>
      <c r="M13" s="158" t="s">
        <v>483</v>
      </c>
      <c r="N13" s="139" t="s">
        <v>58</v>
      </c>
      <c r="O13" s="153">
        <v>66000</v>
      </c>
      <c r="P13" s="153">
        <v>5500</v>
      </c>
      <c r="Q13" s="146" t="s">
        <v>575</v>
      </c>
      <c r="R13" s="149">
        <v>44300</v>
      </c>
      <c r="S13" s="149">
        <v>44664</v>
      </c>
      <c r="T13" s="148">
        <f t="shared" ca="1" si="0"/>
        <v>35</v>
      </c>
      <c r="U13" s="154" t="s">
        <v>60</v>
      </c>
      <c r="V13" s="149" t="s">
        <v>61</v>
      </c>
      <c r="W13" s="149" t="s">
        <v>542</v>
      </c>
      <c r="X13" s="150"/>
      <c r="Y13" s="151">
        <v>44440</v>
      </c>
      <c r="Z13" s="152" t="s">
        <v>360</v>
      </c>
      <c r="AA13" s="152" t="s">
        <v>467</v>
      </c>
    </row>
    <row r="14" spans="1:27" ht="121.5" customHeight="1" x14ac:dyDescent="0.25">
      <c r="A14" s="139">
        <v>11</v>
      </c>
      <c r="B14" s="139" t="s">
        <v>251</v>
      </c>
      <c r="C14" s="141" t="s">
        <v>250</v>
      </c>
      <c r="D14" s="156" t="s">
        <v>44</v>
      </c>
      <c r="E14" s="157"/>
      <c r="F14" s="157"/>
      <c r="G14" s="157"/>
      <c r="H14" s="157"/>
      <c r="I14" s="157"/>
      <c r="J14" s="157"/>
      <c r="K14" s="157"/>
      <c r="L14" s="157"/>
      <c r="M14" s="158" t="s">
        <v>492</v>
      </c>
      <c r="N14" s="139" t="s">
        <v>45</v>
      </c>
      <c r="O14" s="153">
        <v>72000</v>
      </c>
      <c r="P14" s="153">
        <v>6000</v>
      </c>
      <c r="Q14" s="146" t="s">
        <v>568</v>
      </c>
      <c r="R14" s="149">
        <v>44303</v>
      </c>
      <c r="S14" s="149">
        <v>44667</v>
      </c>
      <c r="T14" s="148">
        <f t="shared" ca="1" si="0"/>
        <v>38</v>
      </c>
      <c r="U14" s="154" t="s">
        <v>47</v>
      </c>
      <c r="V14" s="149" t="s">
        <v>496</v>
      </c>
      <c r="W14" s="149" t="s">
        <v>130</v>
      </c>
      <c r="X14" s="150"/>
      <c r="Y14" s="151">
        <v>44440</v>
      </c>
      <c r="Z14" s="152" t="s">
        <v>360</v>
      </c>
      <c r="AA14" s="155" t="s">
        <v>350</v>
      </c>
    </row>
    <row r="15" spans="1:27" ht="161.25" customHeight="1" x14ac:dyDescent="0.25">
      <c r="A15" s="139">
        <v>12</v>
      </c>
      <c r="B15" s="139" t="s">
        <v>535</v>
      </c>
      <c r="C15" s="141" t="s">
        <v>512</v>
      </c>
      <c r="D15" s="142" t="s">
        <v>272</v>
      </c>
      <c r="E15" s="143"/>
      <c r="F15" s="143"/>
      <c r="G15" s="143"/>
      <c r="H15" s="143"/>
      <c r="I15" s="143"/>
      <c r="J15" s="143"/>
      <c r="K15" s="143"/>
      <c r="L15" s="143"/>
      <c r="M15" s="144" t="s">
        <v>484</v>
      </c>
      <c r="N15" s="160" t="s">
        <v>334</v>
      </c>
      <c r="O15" s="145">
        <v>128104.36</v>
      </c>
      <c r="P15" s="145">
        <v>14233.81</v>
      </c>
      <c r="Q15" s="146" t="s">
        <v>571</v>
      </c>
      <c r="R15" s="147">
        <v>44335</v>
      </c>
      <c r="S15" s="147">
        <v>44700</v>
      </c>
      <c r="T15" s="148">
        <f t="shared" ca="1" si="0"/>
        <v>71</v>
      </c>
      <c r="U15" s="143"/>
      <c r="V15" s="149" t="s">
        <v>469</v>
      </c>
      <c r="W15" s="149" t="s">
        <v>94</v>
      </c>
      <c r="X15" s="150"/>
      <c r="Y15" s="151">
        <v>44440</v>
      </c>
      <c r="Z15" s="152" t="s">
        <v>354</v>
      </c>
      <c r="AA15" s="152" t="s">
        <v>467</v>
      </c>
    </row>
    <row r="16" spans="1:27" ht="196.5" customHeight="1" x14ac:dyDescent="0.25">
      <c r="A16" s="139">
        <v>13</v>
      </c>
      <c r="B16" s="139" t="s">
        <v>506</v>
      </c>
      <c r="C16" s="141" t="s">
        <v>507</v>
      </c>
      <c r="D16" s="156" t="s">
        <v>358</v>
      </c>
      <c r="E16" s="157"/>
      <c r="F16" s="157"/>
      <c r="G16" s="157"/>
      <c r="H16" s="157"/>
      <c r="I16" s="157"/>
      <c r="J16" s="157"/>
      <c r="K16" s="157"/>
      <c r="L16" s="157"/>
      <c r="M16" s="158" t="s">
        <v>478</v>
      </c>
      <c r="N16" s="139" t="s">
        <v>79</v>
      </c>
      <c r="O16" s="153">
        <v>11992856.26</v>
      </c>
      <c r="P16" s="153"/>
      <c r="Q16" s="146" t="s">
        <v>563</v>
      </c>
      <c r="R16" s="149">
        <v>43979</v>
      </c>
      <c r="S16" s="149">
        <v>44709</v>
      </c>
      <c r="T16" s="148">
        <f t="shared" ca="1" si="0"/>
        <v>80</v>
      </c>
      <c r="U16" s="154" t="s">
        <v>470</v>
      </c>
      <c r="V16" s="149" t="s">
        <v>451</v>
      </c>
      <c r="W16" s="149" t="s">
        <v>531</v>
      </c>
      <c r="X16" s="150"/>
      <c r="Y16" s="151">
        <v>44440</v>
      </c>
      <c r="Z16" s="152"/>
      <c r="AA16" s="155" t="s">
        <v>347</v>
      </c>
    </row>
    <row r="17" spans="1:28" ht="106.5" customHeight="1" x14ac:dyDescent="0.25">
      <c r="A17" s="139">
        <v>14</v>
      </c>
      <c r="B17" s="140" t="s">
        <v>529</v>
      </c>
      <c r="C17" s="141" t="s">
        <v>473</v>
      </c>
      <c r="D17" s="142" t="s">
        <v>521</v>
      </c>
      <c r="E17" s="143"/>
      <c r="F17" s="143"/>
      <c r="G17" s="143"/>
      <c r="H17" s="143"/>
      <c r="I17" s="143"/>
      <c r="J17" s="143"/>
      <c r="K17" s="143"/>
      <c r="L17" s="143"/>
      <c r="M17" s="144" t="s">
        <v>482</v>
      </c>
      <c r="N17" s="139" t="s">
        <v>555</v>
      </c>
      <c r="O17" s="145">
        <v>3828780</v>
      </c>
      <c r="P17" s="145">
        <v>659401</v>
      </c>
      <c r="Q17" s="146" t="s">
        <v>559</v>
      </c>
      <c r="R17" s="147">
        <v>44531</v>
      </c>
      <c r="S17" s="147">
        <v>44710</v>
      </c>
      <c r="T17" s="148">
        <f t="shared" ca="1" si="0"/>
        <v>81</v>
      </c>
      <c r="U17" s="143" t="s">
        <v>489</v>
      </c>
      <c r="V17" s="149" t="s">
        <v>527</v>
      </c>
      <c r="W17" s="149" t="s">
        <v>531</v>
      </c>
      <c r="X17" s="150"/>
      <c r="Y17" s="151">
        <v>44440</v>
      </c>
      <c r="Z17" s="152" t="s">
        <v>360</v>
      </c>
      <c r="AA17" s="155" t="s">
        <v>548</v>
      </c>
    </row>
    <row r="18" spans="1:28" ht="106.5" customHeight="1" x14ac:dyDescent="0.25">
      <c r="A18" s="139">
        <v>15</v>
      </c>
      <c r="B18" s="139" t="s">
        <v>471</v>
      </c>
      <c r="C18" s="141" t="s">
        <v>500</v>
      </c>
      <c r="D18" s="156" t="s">
        <v>499</v>
      </c>
      <c r="E18" s="157"/>
      <c r="F18" s="157"/>
      <c r="G18" s="157"/>
      <c r="H18" s="157"/>
      <c r="I18" s="157"/>
      <c r="J18" s="157"/>
      <c r="K18" s="157"/>
      <c r="L18" s="157"/>
      <c r="M18" s="158" t="s">
        <v>479</v>
      </c>
      <c r="N18" s="139" t="s">
        <v>73</v>
      </c>
      <c r="O18" s="153">
        <v>21900</v>
      </c>
      <c r="P18" s="153">
        <v>1825</v>
      </c>
      <c r="Q18" s="146" t="s">
        <v>567</v>
      </c>
      <c r="R18" s="149">
        <v>44349</v>
      </c>
      <c r="S18" s="149">
        <v>44713</v>
      </c>
      <c r="T18" s="148">
        <f t="shared" ca="1" si="0"/>
        <v>84</v>
      </c>
      <c r="U18" s="154" t="s">
        <v>75</v>
      </c>
      <c r="V18" s="149" t="s">
        <v>508</v>
      </c>
      <c r="W18" s="149" t="s">
        <v>531</v>
      </c>
      <c r="X18" s="150"/>
      <c r="Y18" s="151">
        <v>44440</v>
      </c>
      <c r="Z18" s="152" t="s">
        <v>354</v>
      </c>
      <c r="AA18" s="155" t="s">
        <v>549</v>
      </c>
    </row>
    <row r="19" spans="1:28" ht="134.25" customHeight="1" x14ac:dyDescent="0.25">
      <c r="A19" s="139">
        <v>16</v>
      </c>
      <c r="B19" s="140" t="s">
        <v>31</v>
      </c>
      <c r="C19" s="141" t="s">
        <v>331</v>
      </c>
      <c r="D19" s="142" t="s">
        <v>32</v>
      </c>
      <c r="E19" s="143"/>
      <c r="F19" s="143"/>
      <c r="G19" s="143"/>
      <c r="H19" s="143"/>
      <c r="I19" s="143"/>
      <c r="J19" s="143"/>
      <c r="K19" s="143"/>
      <c r="L19" s="143"/>
      <c r="M19" s="144" t="s">
        <v>476</v>
      </c>
      <c r="N19" s="139" t="s">
        <v>33</v>
      </c>
      <c r="O19" s="153">
        <v>784080</v>
      </c>
      <c r="P19" s="145">
        <v>65340</v>
      </c>
      <c r="Q19" s="146" t="s">
        <v>560</v>
      </c>
      <c r="R19" s="149">
        <v>44360</v>
      </c>
      <c r="S19" s="149">
        <v>44724</v>
      </c>
      <c r="T19" s="148">
        <f t="shared" ca="1" si="0"/>
        <v>95</v>
      </c>
      <c r="U19" s="154" t="s">
        <v>35</v>
      </c>
      <c r="V19" s="149" t="s">
        <v>36</v>
      </c>
      <c r="W19" s="149" t="s">
        <v>130</v>
      </c>
      <c r="X19" s="150" t="s">
        <v>364</v>
      </c>
      <c r="Y19" s="151">
        <v>44440</v>
      </c>
      <c r="Z19" s="152" t="s">
        <v>360</v>
      </c>
      <c r="AA19" s="155" t="s">
        <v>348</v>
      </c>
    </row>
    <row r="20" spans="1:28" ht="134.25" customHeight="1" x14ac:dyDescent="0.25">
      <c r="A20" s="139">
        <v>17</v>
      </c>
      <c r="B20" s="140" t="s">
        <v>528</v>
      </c>
      <c r="C20" s="141" t="s">
        <v>515</v>
      </c>
      <c r="D20" s="142" t="s">
        <v>22</v>
      </c>
      <c r="E20" s="143"/>
      <c r="F20" s="143"/>
      <c r="G20" s="143"/>
      <c r="H20" s="143"/>
      <c r="I20" s="143"/>
      <c r="J20" s="143"/>
      <c r="K20" s="143"/>
      <c r="L20" s="143"/>
      <c r="M20" s="144" t="s">
        <v>485</v>
      </c>
      <c r="N20" s="139" t="s">
        <v>516</v>
      </c>
      <c r="O20" s="153">
        <v>1479741.28</v>
      </c>
      <c r="P20" s="153">
        <v>369935.32</v>
      </c>
      <c r="Q20" s="146" t="s">
        <v>574</v>
      </c>
      <c r="R20" s="149">
        <v>44435</v>
      </c>
      <c r="S20" s="149">
        <v>44799</v>
      </c>
      <c r="T20" s="148">
        <f t="shared" ca="1" si="0"/>
        <v>170</v>
      </c>
      <c r="U20" s="154" t="s">
        <v>486</v>
      </c>
      <c r="V20" s="149" t="s">
        <v>517</v>
      </c>
      <c r="W20" s="149" t="s">
        <v>519</v>
      </c>
      <c r="X20" s="150"/>
      <c r="Y20" s="151">
        <v>44440</v>
      </c>
      <c r="Z20" s="152" t="s">
        <v>354</v>
      </c>
      <c r="AA20" s="155" t="s">
        <v>548</v>
      </c>
    </row>
    <row r="21" spans="1:28" ht="162" customHeight="1" x14ac:dyDescent="0.25">
      <c r="A21" s="139">
        <v>18</v>
      </c>
      <c r="B21" s="161" t="s">
        <v>534</v>
      </c>
      <c r="C21" s="141" t="s">
        <v>297</v>
      </c>
      <c r="D21" s="142" t="s">
        <v>102</v>
      </c>
      <c r="E21" s="143"/>
      <c r="F21" s="143"/>
      <c r="G21" s="143"/>
      <c r="H21" s="143"/>
      <c r="I21" s="143"/>
      <c r="J21" s="143"/>
      <c r="K21" s="143"/>
      <c r="L21" s="143"/>
      <c r="M21" s="144" t="s">
        <v>477</v>
      </c>
      <c r="N21" s="139" t="s">
        <v>444</v>
      </c>
      <c r="O21" s="145">
        <v>294300</v>
      </c>
      <c r="P21" s="145">
        <v>98100</v>
      </c>
      <c r="Q21" s="146" t="s">
        <v>570</v>
      </c>
      <c r="R21" s="147">
        <v>44350</v>
      </c>
      <c r="S21" s="147">
        <v>44806</v>
      </c>
      <c r="T21" s="148">
        <f t="shared" ca="1" si="0"/>
        <v>177</v>
      </c>
      <c r="U21" s="143" t="s">
        <v>466</v>
      </c>
      <c r="V21" s="149" t="s">
        <v>518</v>
      </c>
      <c r="W21" s="149" t="s">
        <v>94</v>
      </c>
      <c r="X21" s="150"/>
      <c r="Y21" s="151">
        <v>44440</v>
      </c>
      <c r="Z21" s="152" t="s">
        <v>354</v>
      </c>
      <c r="AA21" s="155" t="s">
        <v>348</v>
      </c>
    </row>
    <row r="22" spans="1:28" ht="141" customHeight="1" x14ac:dyDescent="0.25">
      <c r="A22" s="139">
        <v>19</v>
      </c>
      <c r="B22" s="162" t="s">
        <v>26</v>
      </c>
      <c r="C22" s="141" t="s">
        <v>207</v>
      </c>
      <c r="D22" s="142" t="s">
        <v>27</v>
      </c>
      <c r="E22" s="143"/>
      <c r="F22" s="143"/>
      <c r="G22" s="143"/>
      <c r="H22" s="143"/>
      <c r="I22" s="143"/>
      <c r="J22" s="143"/>
      <c r="K22" s="143"/>
      <c r="L22" s="143"/>
      <c r="M22" s="144" t="s">
        <v>474</v>
      </c>
      <c r="N22" s="139" t="s">
        <v>28</v>
      </c>
      <c r="O22" s="153">
        <v>331050</v>
      </c>
      <c r="P22" s="153">
        <v>27587.5</v>
      </c>
      <c r="Q22" s="146" t="s">
        <v>565</v>
      </c>
      <c r="R22" s="149">
        <v>44089</v>
      </c>
      <c r="S22" s="149">
        <v>44818</v>
      </c>
      <c r="T22" s="148">
        <f t="shared" ca="1" si="0"/>
        <v>189</v>
      </c>
      <c r="U22" s="154" t="s">
        <v>30</v>
      </c>
      <c r="V22" s="149" t="s">
        <v>533</v>
      </c>
      <c r="W22" s="149" t="s">
        <v>94</v>
      </c>
      <c r="X22" s="150" t="s">
        <v>363</v>
      </c>
      <c r="Y22" s="151">
        <v>44440</v>
      </c>
      <c r="Z22" s="152" t="s">
        <v>354</v>
      </c>
      <c r="AA22" s="155" t="s">
        <v>348</v>
      </c>
    </row>
    <row r="23" spans="1:28" ht="177.75" customHeight="1" x14ac:dyDescent="0.25">
      <c r="A23" s="139">
        <v>20</v>
      </c>
      <c r="B23" s="162" t="s">
        <v>502</v>
      </c>
      <c r="C23" s="141" t="s">
        <v>501</v>
      </c>
      <c r="D23" s="156" t="s">
        <v>359</v>
      </c>
      <c r="E23" s="157"/>
      <c r="F23" s="157"/>
      <c r="G23" s="157"/>
      <c r="H23" s="157"/>
      <c r="I23" s="157"/>
      <c r="J23" s="157"/>
      <c r="K23" s="157"/>
      <c r="L23" s="157"/>
      <c r="M23" s="158" t="s">
        <v>478</v>
      </c>
      <c r="N23" s="139" t="s">
        <v>84</v>
      </c>
      <c r="O23" s="153">
        <v>3695988.02</v>
      </c>
      <c r="P23" s="153"/>
      <c r="Q23" s="163" t="s">
        <v>564</v>
      </c>
      <c r="R23" s="149">
        <v>44106</v>
      </c>
      <c r="S23" s="149">
        <v>44836</v>
      </c>
      <c r="T23" s="148">
        <f t="shared" ca="1" si="0"/>
        <v>207</v>
      </c>
      <c r="U23" s="154" t="s">
        <v>470</v>
      </c>
      <c r="V23" s="149" t="s">
        <v>495</v>
      </c>
      <c r="W23" s="149" t="s">
        <v>531</v>
      </c>
      <c r="X23" s="150"/>
      <c r="Y23" s="151">
        <v>44440</v>
      </c>
      <c r="Z23" s="152" t="s">
        <v>354</v>
      </c>
      <c r="AA23" s="155" t="s">
        <v>347</v>
      </c>
    </row>
    <row r="24" spans="1:28" ht="282" customHeight="1" x14ac:dyDescent="0.25">
      <c r="A24" s="139">
        <v>21</v>
      </c>
      <c r="B24" s="139" t="s">
        <v>544</v>
      </c>
      <c r="C24" s="141" t="s">
        <v>543</v>
      </c>
      <c r="D24" s="142" t="s">
        <v>89</v>
      </c>
      <c r="E24" s="143"/>
      <c r="F24" s="143"/>
      <c r="G24" s="143"/>
      <c r="H24" s="143"/>
      <c r="I24" s="143"/>
      <c r="J24" s="143"/>
      <c r="K24" s="143"/>
      <c r="L24" s="143"/>
      <c r="M24" s="144" t="s">
        <v>493</v>
      </c>
      <c r="N24" s="164" t="s">
        <v>333</v>
      </c>
      <c r="O24" s="145">
        <v>98269.52</v>
      </c>
      <c r="P24" s="145">
        <v>8189.12</v>
      </c>
      <c r="Q24" s="146" t="s">
        <v>576</v>
      </c>
      <c r="R24" s="147">
        <v>44519</v>
      </c>
      <c r="S24" s="147">
        <v>44883</v>
      </c>
      <c r="T24" s="148">
        <f t="shared" ca="1" si="0"/>
        <v>254</v>
      </c>
      <c r="U24" s="143" t="s">
        <v>92</v>
      </c>
      <c r="V24" s="149" t="s">
        <v>455</v>
      </c>
      <c r="W24" s="149" t="s">
        <v>130</v>
      </c>
      <c r="X24" s="150"/>
      <c r="Y24" s="151">
        <v>44440</v>
      </c>
      <c r="Z24" s="152" t="s">
        <v>360</v>
      </c>
      <c r="AA24" s="155" t="s">
        <v>350</v>
      </c>
    </row>
    <row r="25" spans="1:28" ht="159" customHeight="1" x14ac:dyDescent="0.25">
      <c r="A25" s="139">
        <v>22</v>
      </c>
      <c r="B25" s="139" t="s">
        <v>523</v>
      </c>
      <c r="C25" s="141" t="s">
        <v>522</v>
      </c>
      <c r="D25" s="156" t="s">
        <v>524</v>
      </c>
      <c r="E25" s="157"/>
      <c r="F25" s="157"/>
      <c r="G25" s="157"/>
      <c r="H25" s="157"/>
      <c r="I25" s="157"/>
      <c r="J25" s="157"/>
      <c r="K25" s="157"/>
      <c r="L25" s="157"/>
      <c r="M25" s="158"/>
      <c r="N25" s="139" t="s">
        <v>525</v>
      </c>
      <c r="O25" s="153">
        <v>13729905.210000001</v>
      </c>
      <c r="P25" s="153"/>
      <c r="Q25" s="146" t="s">
        <v>562</v>
      </c>
      <c r="R25" s="149"/>
      <c r="S25" s="149">
        <v>44889</v>
      </c>
      <c r="T25" s="148">
        <f t="shared" ca="1" si="0"/>
        <v>260</v>
      </c>
      <c r="U25" s="154"/>
      <c r="V25" s="162" t="s">
        <v>579</v>
      </c>
      <c r="W25" s="149" t="s">
        <v>531</v>
      </c>
      <c r="X25" s="150"/>
      <c r="Y25" s="151"/>
      <c r="Z25" s="152"/>
      <c r="AA25" s="155" t="s">
        <v>347</v>
      </c>
    </row>
    <row r="26" spans="1:28" ht="198.75" customHeight="1" x14ac:dyDescent="0.25">
      <c r="A26" s="139">
        <v>23</v>
      </c>
      <c r="B26" s="139" t="s">
        <v>582</v>
      </c>
      <c r="C26" s="141" t="s">
        <v>583</v>
      </c>
      <c r="D26" s="156" t="s">
        <v>580</v>
      </c>
      <c r="E26" s="157"/>
      <c r="F26" s="157"/>
      <c r="G26" s="157"/>
      <c r="H26" s="157"/>
      <c r="I26" s="157"/>
      <c r="J26" s="157"/>
      <c r="K26" s="157"/>
      <c r="L26" s="157"/>
      <c r="M26" s="158"/>
      <c r="N26" s="139" t="s">
        <v>581</v>
      </c>
      <c r="O26" s="153">
        <v>45104.4</v>
      </c>
      <c r="P26" s="153">
        <v>3758.7</v>
      </c>
      <c r="Q26" s="146" t="s">
        <v>584</v>
      </c>
      <c r="R26" s="149"/>
      <c r="S26" s="149">
        <v>44889</v>
      </c>
      <c r="T26" s="148">
        <f t="shared" ref="T26" ca="1" si="1">S26-TODAY()</f>
        <v>260</v>
      </c>
      <c r="U26" s="154"/>
      <c r="V26" s="162" t="s">
        <v>579</v>
      </c>
      <c r="W26" s="149" t="s">
        <v>531</v>
      </c>
      <c r="X26" s="150"/>
      <c r="Y26" s="151"/>
      <c r="Z26" s="152" t="s">
        <v>354</v>
      </c>
      <c r="AA26" s="155" t="s">
        <v>347</v>
      </c>
    </row>
    <row r="27" spans="1:28" ht="21.75" customHeight="1" x14ac:dyDescent="0.25">
      <c r="A27" s="114"/>
      <c r="B27" s="115"/>
      <c r="C27" s="116"/>
      <c r="D27" s="165"/>
      <c r="E27" s="112"/>
      <c r="F27" s="112"/>
      <c r="G27" s="112"/>
      <c r="H27" s="112"/>
      <c r="I27" s="112"/>
      <c r="J27" s="112"/>
      <c r="K27" s="112"/>
      <c r="L27" s="112"/>
      <c r="M27" s="166"/>
      <c r="N27" s="114"/>
      <c r="O27" s="119"/>
      <c r="P27" s="119"/>
      <c r="Q27" s="120"/>
      <c r="R27" s="111"/>
      <c r="S27" s="111"/>
      <c r="T27" s="121"/>
      <c r="U27" s="110"/>
      <c r="V27" s="111"/>
      <c r="W27" s="111"/>
      <c r="X27" s="113"/>
      <c r="Y27" s="122"/>
      <c r="Z27" s="123"/>
      <c r="AA27" s="124"/>
      <c r="AB27" s="125"/>
    </row>
    <row r="28" spans="1:28" ht="32.25" customHeight="1" x14ac:dyDescent="0.25">
      <c r="A28" s="114"/>
      <c r="B28" s="114"/>
      <c r="C28" s="116"/>
      <c r="D28" s="117"/>
      <c r="E28" s="112"/>
      <c r="F28" s="112"/>
      <c r="G28" s="112"/>
      <c r="H28" s="112"/>
      <c r="I28" s="112"/>
      <c r="J28" s="112"/>
      <c r="K28" s="112"/>
      <c r="L28" s="112"/>
      <c r="M28" s="118"/>
      <c r="N28" s="126"/>
      <c r="O28" s="127"/>
      <c r="P28" s="127"/>
      <c r="Q28" s="120"/>
      <c r="R28" s="128"/>
      <c r="S28" s="128"/>
      <c r="T28" s="121"/>
      <c r="U28" s="112"/>
      <c r="V28" s="111"/>
      <c r="W28" s="111"/>
      <c r="X28" s="113"/>
      <c r="Y28" s="122"/>
      <c r="Z28" s="123"/>
      <c r="AA28" s="124"/>
      <c r="AB28" s="125"/>
    </row>
    <row r="29" spans="1:28" ht="23.25" customHeight="1" x14ac:dyDescent="0.25">
      <c r="A29" s="114"/>
      <c r="B29" s="114"/>
      <c r="C29" s="116"/>
      <c r="D29" s="129"/>
      <c r="E29" s="130"/>
      <c r="F29" s="130"/>
      <c r="G29" s="130"/>
      <c r="H29" s="130"/>
      <c r="I29" s="130"/>
      <c r="J29" s="130"/>
      <c r="K29" s="130"/>
      <c r="L29" s="130"/>
      <c r="M29" s="131"/>
      <c r="N29" s="114"/>
      <c r="O29" s="119"/>
      <c r="P29" s="119"/>
      <c r="Q29" s="120"/>
      <c r="R29" s="111"/>
      <c r="S29" s="111"/>
      <c r="T29" s="121"/>
      <c r="U29" s="110"/>
      <c r="V29" s="132"/>
      <c r="W29" s="111"/>
      <c r="X29" s="113"/>
      <c r="Y29" s="122"/>
      <c r="Z29" s="123"/>
      <c r="AA29" s="124"/>
      <c r="AB29" s="125"/>
    </row>
    <row r="30" spans="1:28" ht="21" customHeight="1" x14ac:dyDescent="0.25">
      <c r="A30" s="114"/>
      <c r="B30" s="115"/>
      <c r="C30" s="116"/>
      <c r="D30" s="117"/>
      <c r="E30" s="112"/>
      <c r="F30" s="112"/>
      <c r="G30" s="112"/>
      <c r="H30" s="112"/>
      <c r="I30" s="112"/>
      <c r="J30" s="112"/>
      <c r="K30" s="112"/>
      <c r="L30" s="112"/>
      <c r="M30" s="118"/>
      <c r="N30" s="114"/>
      <c r="O30" s="127"/>
      <c r="P30" s="127"/>
      <c r="Q30" s="120"/>
      <c r="R30" s="128"/>
      <c r="S30" s="128"/>
      <c r="T30" s="121"/>
      <c r="U30" s="112"/>
      <c r="V30" s="111"/>
      <c r="W30" s="111"/>
      <c r="X30" s="113"/>
      <c r="Y30" s="122"/>
      <c r="Z30" s="123"/>
      <c r="AA30" s="124"/>
      <c r="AB30" s="125"/>
    </row>
    <row r="31" spans="1:28" x14ac:dyDescent="0.25">
      <c r="A31" s="114"/>
      <c r="B31" s="133"/>
      <c r="C31" s="133"/>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row>
    <row r="32" spans="1:28" x14ac:dyDescent="0.25">
      <c r="A32" s="114"/>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row>
    <row r="33" spans="1:1" x14ac:dyDescent="0.25">
      <c r="A33" s="114"/>
    </row>
    <row r="34" spans="1:1" x14ac:dyDescent="0.25">
      <c r="A34" s="133"/>
    </row>
    <row r="35" spans="1:1" x14ac:dyDescent="0.25">
      <c r="A35" s="125"/>
    </row>
  </sheetData>
  <mergeCells count="1">
    <mergeCell ref="A2:AA2"/>
  </mergeCells>
  <conditionalFormatting sqref="V27:W27">
    <cfRule type="cellIs" dxfId="76" priority="204" operator="lessThan">
      <formula>#REF!</formula>
    </cfRule>
  </conditionalFormatting>
  <conditionalFormatting sqref="V23:W23">
    <cfRule type="cellIs" dxfId="75" priority="205" operator="lessThan">
      <formula>#REF!</formula>
    </cfRule>
  </conditionalFormatting>
  <conditionalFormatting sqref="T30 T5:T25 T27:T28">
    <cfRule type="cellIs" dxfId="74" priority="195" operator="lessThan">
      <formula>30</formula>
    </cfRule>
    <cfRule type="cellIs" dxfId="73" priority="196" operator="greaterThanOrEqual">
      <formula>360</formula>
    </cfRule>
    <cfRule type="cellIs" dxfId="72" priority="197" operator="between">
      <formula>240</formula>
      <formula>359</formula>
    </cfRule>
    <cfRule type="cellIs" dxfId="71" priority="198" operator="between">
      <formula>0</formula>
      <formula>239</formula>
    </cfRule>
  </conditionalFormatting>
  <conditionalFormatting sqref="U23">
    <cfRule type="cellIs" dxfId="70" priority="194" operator="lessThan">
      <formula>#REF!</formula>
    </cfRule>
  </conditionalFormatting>
  <conditionalFormatting sqref="W30">
    <cfRule type="cellIs" dxfId="69" priority="193" operator="lessThan">
      <formula>#REF!</formula>
    </cfRule>
  </conditionalFormatting>
  <conditionalFormatting sqref="V5:W5">
    <cfRule type="cellIs" dxfId="68" priority="188" operator="lessThan">
      <formula>#REF!</formula>
    </cfRule>
  </conditionalFormatting>
  <conditionalFormatting sqref="V7:W7">
    <cfRule type="cellIs" dxfId="67" priority="173" operator="lessThan">
      <formula>#REF!</formula>
    </cfRule>
  </conditionalFormatting>
  <conditionalFormatting sqref="V6:W6">
    <cfRule type="cellIs" dxfId="66" priority="168" operator="lessThan">
      <formula>#REF!</formula>
    </cfRule>
  </conditionalFormatting>
  <conditionalFormatting sqref="U8">
    <cfRule type="cellIs" dxfId="65" priority="162" operator="lessThan">
      <formula>#REF!</formula>
    </cfRule>
  </conditionalFormatting>
  <conditionalFormatting sqref="V8:W8">
    <cfRule type="cellIs" dxfId="64" priority="163" operator="lessThan">
      <formula>#REF!</formula>
    </cfRule>
  </conditionalFormatting>
  <conditionalFormatting sqref="V9">
    <cfRule type="cellIs" dxfId="63" priority="141" operator="lessThan">
      <formula>#REF!</formula>
    </cfRule>
  </conditionalFormatting>
  <conditionalFormatting sqref="W9">
    <cfRule type="cellIs" dxfId="62" priority="140" operator="lessThan">
      <formula>#REF!</formula>
    </cfRule>
  </conditionalFormatting>
  <conditionalFormatting sqref="W11">
    <cfRule type="cellIs" dxfId="61" priority="131" operator="lessThan">
      <formula>#REF!</formula>
    </cfRule>
  </conditionalFormatting>
  <conditionalFormatting sqref="U10">
    <cfRule type="cellIs" dxfId="60" priority="129" operator="lessThan">
      <formula>#REF!</formula>
    </cfRule>
  </conditionalFormatting>
  <conditionalFormatting sqref="V10:W10">
    <cfRule type="cellIs" dxfId="59" priority="130" operator="lessThan">
      <formula>#REF!</formula>
    </cfRule>
  </conditionalFormatting>
  <conditionalFormatting sqref="U12">
    <cfRule type="cellIs" dxfId="58" priority="123" operator="lessThan">
      <formula>#REF!</formula>
    </cfRule>
  </conditionalFormatting>
  <conditionalFormatting sqref="V12:W12">
    <cfRule type="cellIs" dxfId="57" priority="124" operator="lessThan">
      <formula>#REF!</formula>
    </cfRule>
  </conditionalFormatting>
  <conditionalFormatting sqref="U14">
    <cfRule type="cellIs" dxfId="56" priority="107" operator="lessThan">
      <formula>#REF!</formula>
    </cfRule>
  </conditionalFormatting>
  <conditionalFormatting sqref="V14:W14">
    <cfRule type="cellIs" dxfId="55" priority="108" operator="lessThan">
      <formula>#REF!</formula>
    </cfRule>
  </conditionalFormatting>
  <conditionalFormatting sqref="V15:W15">
    <cfRule type="cellIs" dxfId="54" priority="98" operator="lessThan">
      <formula>#REF!</formula>
    </cfRule>
  </conditionalFormatting>
  <conditionalFormatting sqref="U16">
    <cfRule type="cellIs" dxfId="53" priority="92" operator="lessThan">
      <formula>#REF!</formula>
    </cfRule>
  </conditionalFormatting>
  <conditionalFormatting sqref="V16:W16">
    <cfRule type="cellIs" dxfId="52" priority="93" operator="lessThan">
      <formula>#REF!</formula>
    </cfRule>
  </conditionalFormatting>
  <conditionalFormatting sqref="V19:W19">
    <cfRule type="cellIs" dxfId="51" priority="81" operator="lessThan">
      <formula>#REF!</formula>
    </cfRule>
  </conditionalFormatting>
  <conditionalFormatting sqref="U19">
    <cfRule type="cellIs" dxfId="50" priority="80" operator="lessThan">
      <formula>#REF!</formula>
    </cfRule>
  </conditionalFormatting>
  <conditionalFormatting sqref="U17">
    <cfRule type="cellIs" dxfId="49" priority="63" operator="lessThan">
      <formula>#REF!</formula>
    </cfRule>
  </conditionalFormatting>
  <conditionalFormatting sqref="V17:W17">
    <cfRule type="cellIs" dxfId="48" priority="64" operator="lessThan">
      <formula>#REF!</formula>
    </cfRule>
  </conditionalFormatting>
  <conditionalFormatting sqref="V18:W18">
    <cfRule type="cellIs" dxfId="47" priority="58" operator="lessThan">
      <formula>#REF!</formula>
    </cfRule>
  </conditionalFormatting>
  <conditionalFormatting sqref="U18">
    <cfRule type="cellIs" dxfId="46" priority="57" operator="lessThan">
      <formula>#REF!</formula>
    </cfRule>
  </conditionalFormatting>
  <conditionalFormatting sqref="U29">
    <cfRule type="cellIs" dxfId="45" priority="51" operator="lessThan">
      <formula>#REF!</formula>
    </cfRule>
  </conditionalFormatting>
  <conditionalFormatting sqref="V29:W29">
    <cfRule type="cellIs" dxfId="44" priority="52" operator="lessThan">
      <formula>#REF!</formula>
    </cfRule>
  </conditionalFormatting>
  <conditionalFormatting sqref="T29">
    <cfRule type="cellIs" dxfId="43" priority="47" operator="lessThan">
      <formula>30</formula>
    </cfRule>
    <cfRule type="cellIs" dxfId="42" priority="48" operator="greaterThanOrEqual">
      <formula>360</formula>
    </cfRule>
    <cfRule type="cellIs" dxfId="41" priority="49" operator="between">
      <formula>240</formula>
      <formula>359</formula>
    </cfRule>
    <cfRule type="cellIs" dxfId="40" priority="50" operator="between">
      <formula>0</formula>
      <formula>239</formula>
    </cfRule>
  </conditionalFormatting>
  <conditionalFormatting sqref="V21">
    <cfRule type="cellIs" dxfId="39" priority="45" operator="lessThan">
      <formula>#REF!</formula>
    </cfRule>
  </conditionalFormatting>
  <conditionalFormatting sqref="W21">
    <cfRule type="cellIs" dxfId="38" priority="46" operator="lessThan">
      <formula>#REF!</formula>
    </cfRule>
  </conditionalFormatting>
  <conditionalFormatting sqref="V22">
    <cfRule type="cellIs" dxfId="37" priority="23" operator="lessThan">
      <formula>#REF!</formula>
    </cfRule>
  </conditionalFormatting>
  <conditionalFormatting sqref="V20:W20">
    <cfRule type="cellIs" dxfId="36" priority="28" operator="lessThan">
      <formula>#REF!</formula>
    </cfRule>
  </conditionalFormatting>
  <conditionalFormatting sqref="U22">
    <cfRule type="cellIs" dxfId="35" priority="22" operator="lessThan">
      <formula>#REF!</formula>
    </cfRule>
  </conditionalFormatting>
  <conditionalFormatting sqref="W22">
    <cfRule type="cellIs" dxfId="34" priority="21" operator="lessThan">
      <formula>#REF!</formula>
    </cfRule>
  </conditionalFormatting>
  <conditionalFormatting sqref="U25">
    <cfRule type="cellIs" dxfId="33" priority="11" operator="lessThan">
      <formula>#REF!</formula>
    </cfRule>
  </conditionalFormatting>
  <conditionalFormatting sqref="V25:W25">
    <cfRule type="cellIs" dxfId="32" priority="12" operator="lessThan">
      <formula>#REF!</formula>
    </cfRule>
  </conditionalFormatting>
  <conditionalFormatting sqref="T26">
    <cfRule type="cellIs" dxfId="31" priority="3" operator="lessThan">
      <formula>30</formula>
    </cfRule>
    <cfRule type="cellIs" dxfId="30" priority="4" operator="greaterThanOrEqual">
      <formula>360</formula>
    </cfRule>
    <cfRule type="cellIs" dxfId="29" priority="5" operator="between">
      <formula>240</formula>
      <formula>359</formula>
    </cfRule>
    <cfRule type="cellIs" dxfId="28" priority="6" operator="between">
      <formula>0</formula>
      <formula>239</formula>
    </cfRule>
  </conditionalFormatting>
  <conditionalFormatting sqref="U26">
    <cfRule type="cellIs" dxfId="27" priority="1" operator="lessThan">
      <formula>#REF!</formula>
    </cfRule>
  </conditionalFormatting>
  <conditionalFormatting sqref="V26:W26">
    <cfRule type="cellIs" dxfId="26" priority="2" operator="lessThan">
      <formula>#REF!</formula>
    </cfRule>
  </conditionalFormatting>
  <hyperlinks>
    <hyperlink ref="M23" r:id="rId1"/>
    <hyperlink ref="M5" r:id="rId2"/>
    <hyperlink ref="M7" r:id="rId3"/>
    <hyperlink ref="M6" r:id="rId4"/>
    <hyperlink ref="M8" r:id="rId5"/>
    <hyperlink ref="M11" r:id="rId6" display="caio.henrique@valecard.com.br"/>
    <hyperlink ref="M13" r:id="rId7"/>
    <hyperlink ref="M15" r:id="rId8"/>
    <hyperlink ref="M16" r:id="rId9"/>
    <hyperlink ref="M19" r:id="rId10"/>
    <hyperlink ref="M17" r:id="rId11"/>
    <hyperlink ref="M21" r:id="rId12"/>
    <hyperlink ref="M20" r:id="rId13"/>
    <hyperlink ref="M22" r:id="rId14"/>
    <hyperlink ref="M24" r:id="rId15"/>
  </hyperlinks>
  <pageMargins left="0.7" right="0.7" top="0.75" bottom="0.75" header="0.3" footer="0.3"/>
  <pageSetup paperSize="9" scale="40" fitToHeight="0" orientation="landscape"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42"/>
  <sheetViews>
    <sheetView topLeftCell="G1" zoomScale="115" zoomScaleNormal="115" workbookViewId="0">
      <selection activeCell="O8" sqref="O8"/>
    </sheetView>
  </sheetViews>
  <sheetFormatPr defaultColWidth="38.5703125" defaultRowHeight="18.75" x14ac:dyDescent="0.3"/>
  <cols>
    <col min="1" max="1" width="4.7109375" style="11" customWidth="1"/>
    <col min="2" max="2" width="42.140625" style="11" customWidth="1"/>
    <col min="3" max="3" width="20.140625" style="11" customWidth="1"/>
    <col min="4" max="4" width="26.28515625" style="11" customWidth="1"/>
    <col min="5" max="5" width="38.5703125" style="11" customWidth="1"/>
    <col min="6" max="7" width="20.42578125" style="11" bestFit="1" customWidth="1"/>
    <col min="8" max="8" width="15.28515625" style="11" bestFit="1" customWidth="1"/>
    <col min="9" max="9" width="15.5703125" style="11" customWidth="1"/>
    <col min="10" max="10" width="14.7109375" style="11" customWidth="1"/>
    <col min="11" max="11" width="17.85546875" style="11" customWidth="1"/>
    <col min="12" max="12" width="26.28515625" style="12" customWidth="1"/>
    <col min="13" max="13" width="23" style="12" customWidth="1"/>
    <col min="14" max="14" width="18.5703125" style="12" customWidth="1"/>
    <col min="15" max="15" width="10.42578125" style="11" customWidth="1"/>
    <col min="16" max="16" width="11.140625" style="11" customWidth="1"/>
    <col min="17" max="17" width="18.5703125" style="11" customWidth="1"/>
    <col min="18" max="37" width="4" style="11" customWidth="1"/>
    <col min="38" max="38" width="10.7109375" style="11" customWidth="1"/>
    <col min="39" max="16384" width="38.5703125" style="11"/>
  </cols>
  <sheetData>
    <row r="1" spans="1:17" ht="32.25" thickBot="1" x14ac:dyDescent="0.35">
      <c r="A1" s="14" t="s">
        <v>4</v>
      </c>
      <c r="B1" s="15" t="s">
        <v>5</v>
      </c>
      <c r="C1" s="15" t="s">
        <v>6</v>
      </c>
      <c r="D1" s="15" t="s">
        <v>7</v>
      </c>
      <c r="E1" s="15" t="s">
        <v>8</v>
      </c>
      <c r="F1" s="15" t="s">
        <v>9</v>
      </c>
      <c r="G1" s="15" t="s">
        <v>10</v>
      </c>
      <c r="H1" s="14" t="s">
        <v>298</v>
      </c>
      <c r="I1" s="14" t="s">
        <v>299</v>
      </c>
      <c r="J1" s="14" t="s">
        <v>300</v>
      </c>
      <c r="K1" s="16" t="s">
        <v>14</v>
      </c>
      <c r="L1" s="14" t="s">
        <v>15</v>
      </c>
      <c r="M1" s="17" t="s">
        <v>16</v>
      </c>
      <c r="N1" s="23" t="s">
        <v>395</v>
      </c>
      <c r="O1" s="18" t="s">
        <v>379</v>
      </c>
      <c r="P1" s="18" t="s">
        <v>351</v>
      </c>
      <c r="Q1" s="18" t="s">
        <v>311</v>
      </c>
    </row>
    <row r="2" spans="1:17" ht="105.75" hidden="1" thickBot="1" x14ac:dyDescent="0.35">
      <c r="A2" s="19">
        <v>1</v>
      </c>
      <c r="B2" s="91" t="s">
        <v>277</v>
      </c>
      <c r="C2" s="85" t="s">
        <v>327</v>
      </c>
      <c r="D2" s="92" t="s">
        <v>111</v>
      </c>
      <c r="E2" s="92" t="s">
        <v>328</v>
      </c>
      <c r="F2" s="94">
        <v>3828780</v>
      </c>
      <c r="G2" s="94">
        <v>638130</v>
      </c>
      <c r="H2" s="90">
        <v>44341</v>
      </c>
      <c r="I2" s="90">
        <v>44521</v>
      </c>
      <c r="J2" s="20">
        <f t="shared" ref="J2:J42" ca="1" si="0">I2-TODAY()</f>
        <v>-108</v>
      </c>
      <c r="K2" s="92" t="s">
        <v>113</v>
      </c>
      <c r="L2" s="97" t="s">
        <v>229</v>
      </c>
      <c r="M2" s="98" t="s">
        <v>284</v>
      </c>
      <c r="N2" s="47"/>
      <c r="O2" s="22" t="s">
        <v>380</v>
      </c>
      <c r="P2" s="48"/>
      <c r="Q2" s="49" t="s">
        <v>344</v>
      </c>
    </row>
    <row r="3" spans="1:17" ht="90.75" hidden="1" thickBot="1" x14ac:dyDescent="0.35">
      <c r="A3" s="19">
        <v>2</v>
      </c>
      <c r="B3" s="25" t="s">
        <v>331</v>
      </c>
      <c r="C3" s="27" t="s">
        <v>332</v>
      </c>
      <c r="D3" s="27" t="s">
        <v>32</v>
      </c>
      <c r="E3" s="27" t="s">
        <v>33</v>
      </c>
      <c r="F3" s="40">
        <v>784080</v>
      </c>
      <c r="G3" s="34">
        <v>65340</v>
      </c>
      <c r="H3" s="30">
        <v>44360</v>
      </c>
      <c r="I3" s="30">
        <v>44724</v>
      </c>
      <c r="J3" s="31">
        <f t="shared" ca="1" si="0"/>
        <v>95</v>
      </c>
      <c r="K3" s="32" t="s">
        <v>35</v>
      </c>
      <c r="L3" s="30" t="s">
        <v>36</v>
      </c>
      <c r="M3" s="99" t="s">
        <v>130</v>
      </c>
      <c r="N3" s="21" t="s">
        <v>364</v>
      </c>
      <c r="O3" s="22" t="s">
        <v>380</v>
      </c>
      <c r="P3" s="23" t="s">
        <v>360</v>
      </c>
      <c r="Q3" s="24" t="s">
        <v>348</v>
      </c>
    </row>
    <row r="4" spans="1:17" ht="135.75" hidden="1" thickBot="1" x14ac:dyDescent="0.35">
      <c r="A4" s="19">
        <v>3</v>
      </c>
      <c r="B4" s="37" t="s">
        <v>62</v>
      </c>
      <c r="C4" s="27" t="s">
        <v>63</v>
      </c>
      <c r="D4" s="39" t="s">
        <v>357</v>
      </c>
      <c r="E4" s="27" t="s">
        <v>65</v>
      </c>
      <c r="F4" s="52">
        <v>4981802.57</v>
      </c>
      <c r="G4" s="52">
        <v>207575.1</v>
      </c>
      <c r="H4" s="30">
        <v>43895</v>
      </c>
      <c r="I4" s="30">
        <v>44625</v>
      </c>
      <c r="J4" s="31">
        <f t="shared" ca="1" si="0"/>
        <v>-4</v>
      </c>
      <c r="K4" s="30" t="s">
        <v>265</v>
      </c>
      <c r="L4" s="30" t="s">
        <v>248</v>
      </c>
      <c r="M4" s="99" t="s">
        <v>69</v>
      </c>
      <c r="N4" s="21" t="s">
        <v>369</v>
      </c>
      <c r="O4" s="22" t="s">
        <v>380</v>
      </c>
      <c r="P4" s="23"/>
      <c r="Q4" s="24" t="s">
        <v>344</v>
      </c>
    </row>
    <row r="5" spans="1:17" ht="165.75" hidden="1" thickBot="1" x14ac:dyDescent="0.35">
      <c r="A5" s="19">
        <v>4</v>
      </c>
      <c r="B5" s="25" t="s">
        <v>77</v>
      </c>
      <c r="C5" s="27" t="s">
        <v>78</v>
      </c>
      <c r="D5" s="39" t="s">
        <v>358</v>
      </c>
      <c r="E5" s="27" t="s">
        <v>79</v>
      </c>
      <c r="F5" s="40">
        <v>11992856.26</v>
      </c>
      <c r="G5" s="40">
        <v>499702.34</v>
      </c>
      <c r="H5" s="30">
        <v>43979</v>
      </c>
      <c r="I5" s="30">
        <v>44709</v>
      </c>
      <c r="J5" s="31">
        <f t="shared" ca="1" si="0"/>
        <v>80</v>
      </c>
      <c r="K5" s="32" t="s">
        <v>265</v>
      </c>
      <c r="L5" s="30" t="s">
        <v>82</v>
      </c>
      <c r="M5" s="99" t="s">
        <v>69</v>
      </c>
      <c r="N5" s="21"/>
      <c r="O5" s="22" t="s">
        <v>380</v>
      </c>
      <c r="P5" s="23"/>
      <c r="Q5" s="24" t="s">
        <v>344</v>
      </c>
    </row>
    <row r="6" spans="1:17" ht="135.75" hidden="1" thickBot="1" x14ac:dyDescent="0.35">
      <c r="A6" s="19">
        <v>5</v>
      </c>
      <c r="B6" s="25" t="s">
        <v>209</v>
      </c>
      <c r="C6" s="87" t="s">
        <v>83</v>
      </c>
      <c r="D6" s="39" t="s">
        <v>359</v>
      </c>
      <c r="E6" s="27" t="s">
        <v>84</v>
      </c>
      <c r="F6" s="40">
        <v>3695988.02</v>
      </c>
      <c r="G6" s="89">
        <v>307999</v>
      </c>
      <c r="H6" s="30">
        <v>44106</v>
      </c>
      <c r="I6" s="30">
        <v>44471</v>
      </c>
      <c r="J6" s="31">
        <f t="shared" ca="1" si="0"/>
        <v>-158</v>
      </c>
      <c r="K6" s="32" t="s">
        <v>265</v>
      </c>
      <c r="L6" s="30" t="s">
        <v>86</v>
      </c>
      <c r="M6" s="99" t="s">
        <v>355</v>
      </c>
      <c r="N6" s="21"/>
      <c r="O6" s="22" t="s">
        <v>380</v>
      </c>
      <c r="P6" s="23" t="s">
        <v>354</v>
      </c>
      <c r="Q6" s="24" t="s">
        <v>344</v>
      </c>
    </row>
    <row r="7" spans="1:17" ht="195.75" hidden="1" thickBot="1" x14ac:dyDescent="0.35">
      <c r="A7" s="19">
        <v>6</v>
      </c>
      <c r="B7" s="41" t="s">
        <v>277</v>
      </c>
      <c r="C7" s="42" t="s">
        <v>278</v>
      </c>
      <c r="D7" s="43" t="s">
        <v>275</v>
      </c>
      <c r="E7" s="71" t="s">
        <v>276</v>
      </c>
      <c r="F7" s="66">
        <v>999562.5</v>
      </c>
      <c r="G7" s="66"/>
      <c r="H7" s="45">
        <v>44316</v>
      </c>
      <c r="I7" s="45">
        <v>44438</v>
      </c>
      <c r="J7" s="31">
        <f t="shared" ca="1" si="0"/>
        <v>-191</v>
      </c>
      <c r="K7" s="43" t="s">
        <v>393</v>
      </c>
      <c r="L7" s="42" t="s">
        <v>323</v>
      </c>
      <c r="M7" s="46" t="s">
        <v>130</v>
      </c>
      <c r="N7" s="24" t="s">
        <v>322</v>
      </c>
      <c r="O7" s="74" t="s">
        <v>394</v>
      </c>
      <c r="P7" s="21"/>
      <c r="Q7" s="23" t="s">
        <v>350</v>
      </c>
    </row>
    <row r="8" spans="1:17" ht="90.75" thickBot="1" x14ac:dyDescent="0.35">
      <c r="A8" s="19">
        <v>7</v>
      </c>
      <c r="B8" s="42" t="s">
        <v>203</v>
      </c>
      <c r="C8" s="42" t="s">
        <v>310</v>
      </c>
      <c r="D8" s="42" t="s">
        <v>27</v>
      </c>
      <c r="E8" s="65" t="s">
        <v>137</v>
      </c>
      <c r="F8" s="66">
        <v>15228</v>
      </c>
      <c r="G8" s="66">
        <v>1269</v>
      </c>
      <c r="H8" s="45">
        <v>44077</v>
      </c>
      <c r="I8" s="45">
        <v>44441</v>
      </c>
      <c r="J8" s="31">
        <f t="shared" ca="1" si="0"/>
        <v>-188</v>
      </c>
      <c r="K8" s="65" t="s">
        <v>387</v>
      </c>
      <c r="L8" s="42" t="s">
        <v>340</v>
      </c>
      <c r="M8" s="68" t="s">
        <v>279</v>
      </c>
      <c r="N8" s="21"/>
      <c r="O8" s="74" t="s">
        <v>394</v>
      </c>
      <c r="P8" s="21"/>
      <c r="Q8" s="23" t="s">
        <v>312</v>
      </c>
    </row>
    <row r="9" spans="1:17" ht="90" x14ac:dyDescent="0.3">
      <c r="A9" s="19">
        <v>8</v>
      </c>
      <c r="B9" s="25" t="s">
        <v>207</v>
      </c>
      <c r="C9" s="37" t="s">
        <v>26</v>
      </c>
      <c r="D9" s="27" t="s">
        <v>27</v>
      </c>
      <c r="E9" s="27" t="s">
        <v>28</v>
      </c>
      <c r="F9" s="28">
        <v>331050</v>
      </c>
      <c r="G9" s="28">
        <v>27587.5</v>
      </c>
      <c r="H9" s="30">
        <v>44089</v>
      </c>
      <c r="I9" s="30">
        <v>44453</v>
      </c>
      <c r="J9" s="31">
        <f t="shared" ca="1" si="0"/>
        <v>-176</v>
      </c>
      <c r="K9" s="32" t="s">
        <v>30</v>
      </c>
      <c r="L9" s="38" t="s">
        <v>244</v>
      </c>
      <c r="M9" s="99" t="s">
        <v>362</v>
      </c>
      <c r="N9" s="21" t="s">
        <v>363</v>
      </c>
      <c r="O9" s="22" t="s">
        <v>380</v>
      </c>
      <c r="P9" s="23" t="s">
        <v>360</v>
      </c>
      <c r="Q9" s="24" t="s">
        <v>348</v>
      </c>
    </row>
    <row r="10" spans="1:17" ht="90" hidden="1" x14ac:dyDescent="0.3">
      <c r="A10" s="19">
        <v>9</v>
      </c>
      <c r="B10" s="42" t="s">
        <v>127</v>
      </c>
      <c r="C10" s="42" t="s">
        <v>128</v>
      </c>
      <c r="D10" s="42" t="s">
        <v>283</v>
      </c>
      <c r="E10" s="65" t="s">
        <v>129</v>
      </c>
      <c r="F10" s="66">
        <v>4080266.4</v>
      </c>
      <c r="G10" s="66">
        <v>68004.44</v>
      </c>
      <c r="H10" s="45">
        <v>42767</v>
      </c>
      <c r="I10" s="45">
        <v>44593</v>
      </c>
      <c r="J10" s="31">
        <f t="shared" ca="1" si="0"/>
        <v>-36</v>
      </c>
      <c r="K10" s="65" t="s">
        <v>384</v>
      </c>
      <c r="L10" s="42" t="s">
        <v>304</v>
      </c>
      <c r="M10" s="68" t="s">
        <v>130</v>
      </c>
      <c r="N10" s="24" t="s">
        <v>303</v>
      </c>
      <c r="O10" s="74" t="s">
        <v>394</v>
      </c>
      <c r="P10" s="21"/>
      <c r="Q10" s="23" t="s">
        <v>348</v>
      </c>
    </row>
    <row r="11" spans="1:17" ht="90" hidden="1" x14ac:dyDescent="0.3">
      <c r="A11" s="19">
        <v>10</v>
      </c>
      <c r="B11" s="42" t="s">
        <v>199</v>
      </c>
      <c r="C11" s="42" t="s">
        <v>131</v>
      </c>
      <c r="D11" s="42" t="s">
        <v>283</v>
      </c>
      <c r="E11" s="65" t="s">
        <v>129</v>
      </c>
      <c r="F11" s="66">
        <v>91631.57</v>
      </c>
      <c r="G11" s="66">
        <v>2545.3200000000002</v>
      </c>
      <c r="H11" s="45">
        <v>44103</v>
      </c>
      <c r="I11" s="45">
        <v>45188</v>
      </c>
      <c r="J11" s="31">
        <f t="shared" ca="1" si="0"/>
        <v>559</v>
      </c>
      <c r="K11" s="65" t="s">
        <v>384</v>
      </c>
      <c r="L11" s="42" t="s">
        <v>305</v>
      </c>
      <c r="M11" s="68" t="s">
        <v>130</v>
      </c>
      <c r="N11" s="24" t="s">
        <v>306</v>
      </c>
      <c r="O11" s="74" t="s">
        <v>394</v>
      </c>
      <c r="P11" s="21"/>
      <c r="Q11" s="23" t="s">
        <v>348</v>
      </c>
    </row>
    <row r="12" spans="1:17" ht="105" hidden="1" x14ac:dyDescent="0.3">
      <c r="A12" s="19">
        <v>11</v>
      </c>
      <c r="B12" s="42" t="s">
        <v>234</v>
      </c>
      <c r="C12" s="42" t="s">
        <v>233</v>
      </c>
      <c r="D12" s="42" t="s">
        <v>119</v>
      </c>
      <c r="E12" s="65" t="s">
        <v>120</v>
      </c>
      <c r="F12" s="66">
        <v>1204372.8</v>
      </c>
      <c r="G12" s="66">
        <v>100364.4</v>
      </c>
      <c r="H12" s="45">
        <v>44265</v>
      </c>
      <c r="I12" s="45">
        <v>44629</v>
      </c>
      <c r="J12" s="31">
        <f t="shared" ca="1" si="0"/>
        <v>0</v>
      </c>
      <c r="K12" s="65" t="s">
        <v>381</v>
      </c>
      <c r="L12" s="42" t="s">
        <v>324</v>
      </c>
      <c r="M12" s="68" t="s">
        <v>130</v>
      </c>
      <c r="N12" s="73"/>
      <c r="O12" s="74" t="s">
        <v>394</v>
      </c>
      <c r="P12" s="21" t="s">
        <v>377</v>
      </c>
      <c r="Q12" s="23" t="s">
        <v>347</v>
      </c>
    </row>
    <row r="13" spans="1:17" ht="120" hidden="1" x14ac:dyDescent="0.3">
      <c r="A13" s="19">
        <v>12</v>
      </c>
      <c r="B13" s="42" t="s">
        <v>314</v>
      </c>
      <c r="C13" s="42" t="s">
        <v>222</v>
      </c>
      <c r="D13" s="42" t="s">
        <v>282</v>
      </c>
      <c r="E13" s="65" t="s">
        <v>140</v>
      </c>
      <c r="F13" s="66">
        <v>13995</v>
      </c>
      <c r="G13" s="66">
        <v>1166.25</v>
      </c>
      <c r="H13" s="45">
        <v>44246</v>
      </c>
      <c r="I13" s="45">
        <v>44610</v>
      </c>
      <c r="J13" s="31">
        <f t="shared" ca="1" si="0"/>
        <v>-19</v>
      </c>
      <c r="K13" s="65" t="s">
        <v>389</v>
      </c>
      <c r="L13" s="42" t="s">
        <v>141</v>
      </c>
      <c r="M13" s="69" t="s">
        <v>274</v>
      </c>
      <c r="N13" s="75"/>
      <c r="O13" s="74" t="s">
        <v>394</v>
      </c>
      <c r="P13" s="75"/>
      <c r="Q13" s="24" t="s">
        <v>344</v>
      </c>
    </row>
    <row r="14" spans="1:17" ht="120" hidden="1" x14ac:dyDescent="0.3">
      <c r="A14" s="19">
        <v>13</v>
      </c>
      <c r="B14" s="25" t="s">
        <v>249</v>
      </c>
      <c r="C14" s="27" t="s">
        <v>252</v>
      </c>
      <c r="D14" s="39" t="s">
        <v>51</v>
      </c>
      <c r="E14" s="27" t="s">
        <v>52</v>
      </c>
      <c r="F14" s="40">
        <v>49200</v>
      </c>
      <c r="G14" s="40">
        <v>4100</v>
      </c>
      <c r="H14" s="30">
        <v>44288</v>
      </c>
      <c r="I14" s="30">
        <v>44653</v>
      </c>
      <c r="J14" s="31">
        <f t="shared" ca="1" si="0"/>
        <v>24</v>
      </c>
      <c r="K14" s="32" t="s">
        <v>54</v>
      </c>
      <c r="L14" s="30" t="s">
        <v>55</v>
      </c>
      <c r="M14" s="99" t="s">
        <v>281</v>
      </c>
      <c r="N14" s="23" t="s">
        <v>367</v>
      </c>
      <c r="O14" s="22" t="s">
        <v>380</v>
      </c>
      <c r="P14" s="23"/>
      <c r="Q14" s="24" t="s">
        <v>350</v>
      </c>
    </row>
    <row r="15" spans="1:17" ht="105" hidden="1" x14ac:dyDescent="0.3">
      <c r="A15" s="19">
        <v>14</v>
      </c>
      <c r="B15" s="25" t="s">
        <v>254</v>
      </c>
      <c r="C15" s="27" t="s">
        <v>345</v>
      </c>
      <c r="D15" s="55" t="s">
        <v>117</v>
      </c>
      <c r="E15" s="27" t="s">
        <v>273</v>
      </c>
      <c r="F15" s="34">
        <v>770400</v>
      </c>
      <c r="G15" s="34">
        <v>64200</v>
      </c>
      <c r="H15" s="35">
        <v>44271</v>
      </c>
      <c r="I15" s="35">
        <v>44636</v>
      </c>
      <c r="J15" s="31">
        <f t="shared" ca="1" si="0"/>
        <v>7</v>
      </c>
      <c r="K15" s="51" t="s">
        <v>346</v>
      </c>
      <c r="L15" s="30" t="s">
        <v>373</v>
      </c>
      <c r="M15" s="99" t="s">
        <v>130</v>
      </c>
      <c r="N15" s="21"/>
      <c r="O15" s="22" t="s">
        <v>380</v>
      </c>
      <c r="P15" s="23"/>
      <c r="Q15" s="24" t="s">
        <v>344</v>
      </c>
    </row>
    <row r="16" spans="1:17" ht="105" hidden="1" x14ac:dyDescent="0.3">
      <c r="A16" s="19">
        <v>15</v>
      </c>
      <c r="B16" s="42" t="s">
        <v>148</v>
      </c>
      <c r="C16" s="42" t="s">
        <v>149</v>
      </c>
      <c r="D16" s="42" t="s">
        <v>269</v>
      </c>
      <c r="E16" s="65" t="s">
        <v>268</v>
      </c>
      <c r="F16" s="66">
        <v>719030.4</v>
      </c>
      <c r="G16" s="66">
        <v>59919.199999999997</v>
      </c>
      <c r="H16" s="45">
        <v>44154</v>
      </c>
      <c r="I16" s="45">
        <v>44519</v>
      </c>
      <c r="J16" s="31">
        <f t="shared" ca="1" si="0"/>
        <v>-110</v>
      </c>
      <c r="K16" s="65" t="s">
        <v>391</v>
      </c>
      <c r="L16" s="42" t="s">
        <v>150</v>
      </c>
      <c r="M16" s="68" t="s">
        <v>94</v>
      </c>
      <c r="N16" s="24"/>
      <c r="O16" s="74" t="s">
        <v>394</v>
      </c>
      <c r="P16" s="21"/>
      <c r="Q16" s="23" t="s">
        <v>350</v>
      </c>
    </row>
    <row r="17" spans="1:17" ht="120" hidden="1" x14ac:dyDescent="0.3">
      <c r="A17" s="19">
        <v>16</v>
      </c>
      <c r="B17" s="42" t="s">
        <v>337</v>
      </c>
      <c r="C17" s="42" t="s">
        <v>121</v>
      </c>
      <c r="D17" s="42" t="s">
        <v>122</v>
      </c>
      <c r="E17" s="65" t="s">
        <v>123</v>
      </c>
      <c r="F17" s="66">
        <v>174611.34</v>
      </c>
      <c r="G17" s="66">
        <v>29101.89</v>
      </c>
      <c r="H17" s="45">
        <v>44330</v>
      </c>
      <c r="I17" s="45">
        <v>44513</v>
      </c>
      <c r="J17" s="31">
        <f t="shared" ca="1" si="0"/>
        <v>-116</v>
      </c>
      <c r="K17" s="65" t="s">
        <v>382</v>
      </c>
      <c r="L17" s="42" t="s">
        <v>230</v>
      </c>
      <c r="M17" s="68" t="s">
        <v>130</v>
      </c>
      <c r="N17" s="24" t="s">
        <v>378</v>
      </c>
      <c r="O17" s="74" t="s">
        <v>394</v>
      </c>
      <c r="P17" s="21"/>
      <c r="Q17" s="23" t="s">
        <v>350</v>
      </c>
    </row>
    <row r="18" spans="1:17" ht="105" hidden="1" x14ac:dyDescent="0.3">
      <c r="A18" s="19">
        <v>17</v>
      </c>
      <c r="B18" s="42" t="s">
        <v>142</v>
      </c>
      <c r="C18" s="42" t="s">
        <v>143</v>
      </c>
      <c r="D18" s="42" t="s">
        <v>144</v>
      </c>
      <c r="E18" s="65" t="s">
        <v>271</v>
      </c>
      <c r="F18" s="66">
        <v>18500</v>
      </c>
      <c r="G18" s="66">
        <v>1500</v>
      </c>
      <c r="H18" s="45">
        <v>44130</v>
      </c>
      <c r="I18" s="45">
        <v>44495</v>
      </c>
      <c r="J18" s="31">
        <f t="shared" ca="1" si="0"/>
        <v>-134</v>
      </c>
      <c r="K18" s="67" t="s">
        <v>390</v>
      </c>
      <c r="L18" s="42" t="s">
        <v>232</v>
      </c>
      <c r="M18" s="68" t="s">
        <v>246</v>
      </c>
      <c r="N18" s="24" t="s">
        <v>315</v>
      </c>
      <c r="O18" s="74" t="s">
        <v>394</v>
      </c>
      <c r="P18" s="21"/>
      <c r="Q18" s="23" t="s">
        <v>347</v>
      </c>
    </row>
    <row r="19" spans="1:17" ht="105" hidden="1" x14ac:dyDescent="0.3">
      <c r="A19" s="19">
        <v>18</v>
      </c>
      <c r="B19" s="25" t="s">
        <v>341</v>
      </c>
      <c r="C19" s="27" t="s">
        <v>326</v>
      </c>
      <c r="D19" s="39" t="s">
        <v>72</v>
      </c>
      <c r="E19" s="27" t="s">
        <v>73</v>
      </c>
      <c r="F19" s="40">
        <v>21900</v>
      </c>
      <c r="G19" s="40">
        <v>1825</v>
      </c>
      <c r="H19" s="30">
        <v>44349</v>
      </c>
      <c r="I19" s="30">
        <v>44713</v>
      </c>
      <c r="J19" s="31">
        <f t="shared" ca="1" si="0"/>
        <v>84</v>
      </c>
      <c r="K19" s="32" t="s">
        <v>75</v>
      </c>
      <c r="L19" s="30" t="s">
        <v>259</v>
      </c>
      <c r="M19" s="99" t="s">
        <v>94</v>
      </c>
      <c r="N19" s="21"/>
      <c r="O19" s="22" t="s">
        <v>380</v>
      </c>
      <c r="P19" s="23" t="s">
        <v>354</v>
      </c>
      <c r="Q19" s="24" t="s">
        <v>344</v>
      </c>
    </row>
    <row r="20" spans="1:17" ht="105" hidden="1" x14ac:dyDescent="0.3">
      <c r="A20" s="19">
        <v>19</v>
      </c>
      <c r="B20" s="25" t="s">
        <v>356</v>
      </c>
      <c r="C20" s="27" t="s">
        <v>165</v>
      </c>
      <c r="D20" s="27" t="s">
        <v>17</v>
      </c>
      <c r="E20" s="27" t="s">
        <v>18</v>
      </c>
      <c r="F20" s="40">
        <v>74400</v>
      </c>
      <c r="G20" s="40">
        <v>6200</v>
      </c>
      <c r="H20" s="30">
        <v>44243</v>
      </c>
      <c r="I20" s="30">
        <v>44607</v>
      </c>
      <c r="J20" s="31">
        <f t="shared" ca="1" si="0"/>
        <v>-22</v>
      </c>
      <c r="K20" s="32" t="s">
        <v>19</v>
      </c>
      <c r="L20" s="30" t="s">
        <v>372</v>
      </c>
      <c r="M20" s="99" t="s">
        <v>94</v>
      </c>
      <c r="N20" s="21"/>
      <c r="O20" s="22" t="s">
        <v>380</v>
      </c>
      <c r="P20" s="23" t="s">
        <v>354</v>
      </c>
      <c r="Q20" s="24" t="s">
        <v>344</v>
      </c>
    </row>
    <row r="21" spans="1:17" ht="60" hidden="1" x14ac:dyDescent="0.3">
      <c r="A21" s="19">
        <v>20</v>
      </c>
      <c r="B21" s="42" t="s">
        <v>200</v>
      </c>
      <c r="C21" s="42" t="s">
        <v>220</v>
      </c>
      <c r="D21" s="42" t="s">
        <v>132</v>
      </c>
      <c r="E21" s="65" t="s">
        <v>133</v>
      </c>
      <c r="F21" s="66">
        <v>480000</v>
      </c>
      <c r="G21" s="66">
        <v>40000</v>
      </c>
      <c r="H21" s="45">
        <v>44243</v>
      </c>
      <c r="I21" s="45">
        <v>44607</v>
      </c>
      <c r="J21" s="31">
        <f t="shared" ca="1" si="0"/>
        <v>-22</v>
      </c>
      <c r="K21" s="65" t="s">
        <v>385</v>
      </c>
      <c r="L21" s="42" t="s">
        <v>231</v>
      </c>
      <c r="M21" s="68" t="s">
        <v>94</v>
      </c>
      <c r="N21" s="24" t="s">
        <v>307</v>
      </c>
      <c r="O21" s="74" t="s">
        <v>394</v>
      </c>
      <c r="P21" s="21"/>
      <c r="Q21" s="23" t="s">
        <v>349</v>
      </c>
    </row>
    <row r="22" spans="1:17" ht="105" hidden="1" x14ac:dyDescent="0.3">
      <c r="A22" s="19">
        <v>21</v>
      </c>
      <c r="B22" s="25" t="s">
        <v>250</v>
      </c>
      <c r="C22" s="27" t="s">
        <v>251</v>
      </c>
      <c r="D22" s="39" t="s">
        <v>44</v>
      </c>
      <c r="E22" s="27" t="s">
        <v>45</v>
      </c>
      <c r="F22" s="40">
        <v>72000</v>
      </c>
      <c r="G22" s="40">
        <v>6000</v>
      </c>
      <c r="H22" s="30">
        <v>44303</v>
      </c>
      <c r="I22" s="30">
        <v>44667</v>
      </c>
      <c r="J22" s="31">
        <f t="shared" ca="1" si="0"/>
        <v>38</v>
      </c>
      <c r="K22" s="32" t="s">
        <v>47</v>
      </c>
      <c r="L22" s="30" t="s">
        <v>366</v>
      </c>
      <c r="M22" s="99" t="s">
        <v>130</v>
      </c>
      <c r="N22" s="23"/>
      <c r="O22" s="22" t="s">
        <v>380</v>
      </c>
      <c r="P22" s="23"/>
      <c r="Q22" s="24" t="s">
        <v>350</v>
      </c>
    </row>
    <row r="23" spans="1:17" ht="90.75" hidden="1" thickBot="1" x14ac:dyDescent="0.35">
      <c r="A23" s="19">
        <v>22</v>
      </c>
      <c r="B23" s="86" t="s">
        <v>217</v>
      </c>
      <c r="C23" s="56" t="s">
        <v>218</v>
      </c>
      <c r="D23" s="93" t="s">
        <v>37</v>
      </c>
      <c r="E23" s="56" t="s">
        <v>38</v>
      </c>
      <c r="F23" s="95">
        <v>36528</v>
      </c>
      <c r="G23" s="95">
        <v>6088</v>
      </c>
      <c r="H23" s="58">
        <v>44198</v>
      </c>
      <c r="I23" s="58">
        <v>44379</v>
      </c>
      <c r="J23" s="57">
        <f t="shared" ca="1" si="0"/>
        <v>-250</v>
      </c>
      <c r="K23" s="96" t="s">
        <v>40</v>
      </c>
      <c r="L23" s="58" t="s">
        <v>424</v>
      </c>
      <c r="M23" s="100" t="s">
        <v>400</v>
      </c>
      <c r="N23" s="21" t="s">
        <v>365</v>
      </c>
      <c r="O23" s="22" t="s">
        <v>380</v>
      </c>
      <c r="P23" s="23"/>
      <c r="Q23" s="24" t="s">
        <v>347</v>
      </c>
    </row>
    <row r="24" spans="1:17" ht="90" hidden="1" x14ac:dyDescent="0.3">
      <c r="A24" s="19">
        <v>23</v>
      </c>
      <c r="B24" s="59" t="s">
        <v>301</v>
      </c>
      <c r="C24" s="59" t="s">
        <v>124</v>
      </c>
      <c r="D24" s="59" t="s">
        <v>125</v>
      </c>
      <c r="E24" s="60" t="s">
        <v>126</v>
      </c>
      <c r="F24" s="61">
        <v>266400</v>
      </c>
      <c r="G24" s="61">
        <v>22200</v>
      </c>
      <c r="H24" s="62">
        <v>44045</v>
      </c>
      <c r="I24" s="62">
        <v>44409</v>
      </c>
      <c r="J24" s="63">
        <f t="shared" ca="1" si="0"/>
        <v>-220</v>
      </c>
      <c r="K24" s="60" t="s">
        <v>383</v>
      </c>
      <c r="L24" s="59" t="s">
        <v>425</v>
      </c>
      <c r="M24" s="64" t="s">
        <v>420</v>
      </c>
      <c r="N24" s="24" t="s">
        <v>302</v>
      </c>
      <c r="O24" s="74" t="s">
        <v>394</v>
      </c>
      <c r="P24" s="21"/>
      <c r="Q24" s="23" t="s">
        <v>348</v>
      </c>
    </row>
    <row r="25" spans="1:17" ht="120" hidden="1" x14ac:dyDescent="0.3">
      <c r="A25" s="19">
        <v>24</v>
      </c>
      <c r="B25" s="25" t="s">
        <v>297</v>
      </c>
      <c r="C25" s="33" t="s">
        <v>336</v>
      </c>
      <c r="D25" s="27" t="s">
        <v>102</v>
      </c>
      <c r="E25" s="27" t="s">
        <v>335</v>
      </c>
      <c r="F25" s="34">
        <v>294300</v>
      </c>
      <c r="G25" s="34">
        <v>98100</v>
      </c>
      <c r="H25" s="35">
        <v>44350</v>
      </c>
      <c r="I25" s="35">
        <v>44441</v>
      </c>
      <c r="J25" s="31">
        <f t="shared" ca="1" si="0"/>
        <v>-188</v>
      </c>
      <c r="K25" s="27" t="s">
        <v>105</v>
      </c>
      <c r="L25" s="30" t="s">
        <v>308</v>
      </c>
      <c r="M25" s="99" t="s">
        <v>130</v>
      </c>
      <c r="N25" s="36"/>
      <c r="O25" s="22" t="s">
        <v>380</v>
      </c>
      <c r="P25" s="23" t="s">
        <v>354</v>
      </c>
      <c r="Q25" s="24" t="s">
        <v>348</v>
      </c>
    </row>
    <row r="26" spans="1:17" ht="75" hidden="1" x14ac:dyDescent="0.3">
      <c r="A26" s="19">
        <v>25</v>
      </c>
      <c r="B26" s="42" t="s">
        <v>151</v>
      </c>
      <c r="C26" s="42" t="s">
        <v>316</v>
      </c>
      <c r="D26" s="42" t="s">
        <v>270</v>
      </c>
      <c r="E26" s="65" t="s">
        <v>267</v>
      </c>
      <c r="F26" s="66">
        <v>332545.5</v>
      </c>
      <c r="G26" s="66">
        <v>55424.25</v>
      </c>
      <c r="H26" s="45">
        <v>44187</v>
      </c>
      <c r="I26" s="45">
        <v>44369</v>
      </c>
      <c r="J26" s="31">
        <f t="shared" ca="1" si="0"/>
        <v>-260</v>
      </c>
      <c r="K26" s="65" t="s">
        <v>386</v>
      </c>
      <c r="L26" s="42" t="s">
        <v>309</v>
      </c>
      <c r="M26" s="68" t="s">
        <v>247</v>
      </c>
      <c r="N26" s="24" t="s">
        <v>317</v>
      </c>
      <c r="O26" s="74" t="s">
        <v>394</v>
      </c>
      <c r="P26" s="21"/>
      <c r="Q26" s="23" t="s">
        <v>349</v>
      </c>
    </row>
    <row r="27" spans="1:17" ht="75" hidden="1" x14ac:dyDescent="0.3">
      <c r="A27" s="19">
        <v>26</v>
      </c>
      <c r="B27" s="42" t="s">
        <v>202</v>
      </c>
      <c r="C27" s="42" t="s">
        <v>135</v>
      </c>
      <c r="D27" s="42" t="s">
        <v>270</v>
      </c>
      <c r="E27" s="65" t="s">
        <v>136</v>
      </c>
      <c r="F27" s="66">
        <v>159105.60000000001</v>
      </c>
      <c r="G27" s="66">
        <v>13258.8</v>
      </c>
      <c r="H27" s="45">
        <v>44045</v>
      </c>
      <c r="I27" s="45">
        <v>44409</v>
      </c>
      <c r="J27" s="31">
        <f t="shared" ca="1" si="0"/>
        <v>-220</v>
      </c>
      <c r="K27" s="65" t="s">
        <v>386</v>
      </c>
      <c r="L27" s="42" t="s">
        <v>288</v>
      </c>
      <c r="M27" s="68" t="s">
        <v>339</v>
      </c>
      <c r="N27" s="21"/>
      <c r="O27" s="74" t="s">
        <v>394</v>
      </c>
      <c r="P27" s="21"/>
      <c r="Q27" s="23" t="s">
        <v>349</v>
      </c>
    </row>
    <row r="28" spans="1:17" ht="75" hidden="1" x14ac:dyDescent="0.3">
      <c r="A28" s="19">
        <v>27</v>
      </c>
      <c r="B28" s="42" t="s">
        <v>201</v>
      </c>
      <c r="C28" s="42" t="s">
        <v>221</v>
      </c>
      <c r="D28" s="42" t="s">
        <v>270</v>
      </c>
      <c r="E28" s="65" t="s">
        <v>134</v>
      </c>
      <c r="F28" s="66">
        <v>18150.240000000002</v>
      </c>
      <c r="G28" s="66">
        <v>1512.52</v>
      </c>
      <c r="H28" s="45">
        <v>44055</v>
      </c>
      <c r="I28" s="45">
        <v>44419</v>
      </c>
      <c r="J28" s="31">
        <f t="shared" ca="1" si="0"/>
        <v>-210</v>
      </c>
      <c r="K28" s="65" t="s">
        <v>386</v>
      </c>
      <c r="L28" s="42" t="s">
        <v>287</v>
      </c>
      <c r="M28" s="68" t="s">
        <v>338</v>
      </c>
      <c r="N28" s="24"/>
      <c r="O28" s="74" t="s">
        <v>394</v>
      </c>
      <c r="P28" s="21"/>
      <c r="Q28" s="23" t="s">
        <v>349</v>
      </c>
    </row>
    <row r="29" spans="1:17" ht="90" hidden="1" x14ac:dyDescent="0.3">
      <c r="A29" s="19">
        <v>28</v>
      </c>
      <c r="B29" s="42" t="s">
        <v>204</v>
      </c>
      <c r="C29" s="42" t="s">
        <v>138</v>
      </c>
      <c r="D29" s="42" t="s">
        <v>270</v>
      </c>
      <c r="E29" s="65" t="s">
        <v>139</v>
      </c>
      <c r="F29" s="66">
        <v>437368.86</v>
      </c>
      <c r="G29" s="66">
        <v>36447.4</v>
      </c>
      <c r="H29" s="45">
        <v>44079</v>
      </c>
      <c r="I29" s="45">
        <v>44443</v>
      </c>
      <c r="J29" s="31">
        <f t="shared" ca="1" si="0"/>
        <v>-186</v>
      </c>
      <c r="K29" s="65" t="s">
        <v>388</v>
      </c>
      <c r="L29" s="42" t="s">
        <v>289</v>
      </c>
      <c r="M29" s="68" t="s">
        <v>313</v>
      </c>
      <c r="N29" s="21"/>
      <c r="O29" s="74" t="s">
        <v>394</v>
      </c>
      <c r="P29" s="21"/>
      <c r="Q29" s="23" t="s">
        <v>349</v>
      </c>
    </row>
    <row r="30" spans="1:17" ht="75" hidden="1" x14ac:dyDescent="0.3">
      <c r="A30" s="19">
        <v>29</v>
      </c>
      <c r="B30" s="42" t="s">
        <v>176</v>
      </c>
      <c r="C30" s="42" t="s">
        <v>280</v>
      </c>
      <c r="D30" s="42" t="s">
        <v>270</v>
      </c>
      <c r="E30" s="65" t="s">
        <v>177</v>
      </c>
      <c r="F30" s="66">
        <v>26531.16</v>
      </c>
      <c r="G30" s="66">
        <v>2210.9299999999998</v>
      </c>
      <c r="H30" s="45">
        <v>44228</v>
      </c>
      <c r="I30" s="45">
        <v>44593</v>
      </c>
      <c r="J30" s="31">
        <f t="shared" ca="1" si="0"/>
        <v>-36</v>
      </c>
      <c r="K30" s="65" t="s">
        <v>386</v>
      </c>
      <c r="L30" s="42" t="s">
        <v>286</v>
      </c>
      <c r="M30" s="68" t="s">
        <v>94</v>
      </c>
      <c r="N30" s="24" t="s">
        <v>318</v>
      </c>
      <c r="O30" s="74" t="s">
        <v>394</v>
      </c>
      <c r="P30" s="21"/>
      <c r="Q30" s="23" t="s">
        <v>349</v>
      </c>
    </row>
    <row r="31" spans="1:17" ht="90" hidden="1" x14ac:dyDescent="0.3">
      <c r="A31" s="19">
        <v>30</v>
      </c>
      <c r="B31" s="42" t="s">
        <v>290</v>
      </c>
      <c r="C31" s="42" t="s">
        <v>292</v>
      </c>
      <c r="D31" s="42" t="s">
        <v>270</v>
      </c>
      <c r="E31" s="65" t="s">
        <v>291</v>
      </c>
      <c r="F31" s="66">
        <v>111334.8</v>
      </c>
      <c r="G31" s="66">
        <v>9043.2999999999993</v>
      </c>
      <c r="H31" s="45">
        <v>44319</v>
      </c>
      <c r="I31" s="72">
        <v>44684</v>
      </c>
      <c r="J31" s="31">
        <f t="shared" ca="1" si="0"/>
        <v>55</v>
      </c>
      <c r="K31" s="65" t="s">
        <v>386</v>
      </c>
      <c r="L31" s="42" t="s">
        <v>293</v>
      </c>
      <c r="M31" s="68" t="s">
        <v>94</v>
      </c>
      <c r="N31" s="21"/>
      <c r="O31" s="74" t="s">
        <v>394</v>
      </c>
      <c r="P31" s="21"/>
      <c r="Q31" s="23" t="s">
        <v>349</v>
      </c>
    </row>
    <row r="32" spans="1:17" ht="60" hidden="1" x14ac:dyDescent="0.3">
      <c r="A32" s="19">
        <v>31</v>
      </c>
      <c r="B32" s="37" t="s">
        <v>260</v>
      </c>
      <c r="C32" s="26" t="s">
        <v>261</v>
      </c>
      <c r="D32" s="55" t="s">
        <v>262</v>
      </c>
      <c r="E32" s="27" t="s">
        <v>263</v>
      </c>
      <c r="F32" s="88">
        <v>30000000</v>
      </c>
      <c r="G32" s="88">
        <v>5000000</v>
      </c>
      <c r="H32" s="35">
        <v>44312</v>
      </c>
      <c r="I32" s="35">
        <v>44495</v>
      </c>
      <c r="J32" s="31">
        <f t="shared" ca="1" si="0"/>
        <v>-134</v>
      </c>
      <c r="K32" s="27" t="s">
        <v>266</v>
      </c>
      <c r="L32" s="30" t="s">
        <v>170</v>
      </c>
      <c r="M32" s="101" t="s">
        <v>130</v>
      </c>
      <c r="N32" s="23"/>
      <c r="O32" s="22" t="s">
        <v>380</v>
      </c>
      <c r="P32" s="23"/>
      <c r="Q32" s="23" t="s">
        <v>350</v>
      </c>
    </row>
    <row r="33" spans="1:17" ht="90" hidden="1" x14ac:dyDescent="0.3">
      <c r="A33" s="19">
        <v>32</v>
      </c>
      <c r="B33" s="37" t="s">
        <v>342</v>
      </c>
      <c r="C33" s="27" t="s">
        <v>343</v>
      </c>
      <c r="D33" s="27" t="s">
        <v>272</v>
      </c>
      <c r="E33" s="54" t="s">
        <v>334</v>
      </c>
      <c r="F33" s="44">
        <v>848440.44</v>
      </c>
      <c r="G33" s="44">
        <v>70703.37</v>
      </c>
      <c r="H33" s="45">
        <v>44335</v>
      </c>
      <c r="I33" s="45">
        <v>44700</v>
      </c>
      <c r="J33" s="31">
        <f t="shared" ca="1" si="0"/>
        <v>71</v>
      </c>
      <c r="K33" s="27" t="s">
        <v>295</v>
      </c>
      <c r="L33" s="30" t="s">
        <v>296</v>
      </c>
      <c r="M33" s="99" t="s">
        <v>94</v>
      </c>
      <c r="N33" s="36"/>
      <c r="O33" s="22" t="s">
        <v>380</v>
      </c>
      <c r="P33" s="23"/>
      <c r="Q33" s="24" t="s">
        <v>349</v>
      </c>
    </row>
    <row r="34" spans="1:17" ht="135" hidden="1" x14ac:dyDescent="0.3">
      <c r="A34" s="19">
        <v>33</v>
      </c>
      <c r="B34" s="25" t="s">
        <v>212</v>
      </c>
      <c r="C34" s="26" t="s">
        <v>256</v>
      </c>
      <c r="D34" s="55" t="s">
        <v>155</v>
      </c>
      <c r="E34" s="27" t="s">
        <v>352</v>
      </c>
      <c r="F34" s="34">
        <v>2495497.7999999998</v>
      </c>
      <c r="G34" s="34">
        <v>207958.15</v>
      </c>
      <c r="H34" s="35">
        <v>44207</v>
      </c>
      <c r="I34" s="35">
        <v>44571</v>
      </c>
      <c r="J34" s="20">
        <f t="shared" ca="1" si="0"/>
        <v>-58</v>
      </c>
      <c r="K34" s="51" t="s">
        <v>164</v>
      </c>
      <c r="L34" s="30" t="s">
        <v>376</v>
      </c>
      <c r="M34" s="101" t="s">
        <v>130</v>
      </c>
      <c r="N34" s="21"/>
      <c r="O34" s="22" t="s">
        <v>380</v>
      </c>
      <c r="P34" s="22" t="s">
        <v>360</v>
      </c>
      <c r="Q34" s="23" t="s">
        <v>348</v>
      </c>
    </row>
    <row r="35" spans="1:17" ht="135" hidden="1" x14ac:dyDescent="0.3">
      <c r="A35" s="19">
        <v>34</v>
      </c>
      <c r="B35" s="25" t="s">
        <v>213</v>
      </c>
      <c r="C35" s="26" t="s">
        <v>257</v>
      </c>
      <c r="D35" s="55" t="s">
        <v>155</v>
      </c>
      <c r="E35" s="27" t="s">
        <v>161</v>
      </c>
      <c r="F35" s="34">
        <v>1723016.48</v>
      </c>
      <c r="G35" s="34">
        <v>143358.70000000001</v>
      </c>
      <c r="H35" s="35">
        <v>44231</v>
      </c>
      <c r="I35" s="35">
        <v>44595</v>
      </c>
      <c r="J35" s="20">
        <f t="shared" ca="1" si="0"/>
        <v>-34</v>
      </c>
      <c r="K35" s="51" t="s">
        <v>164</v>
      </c>
      <c r="L35" s="30" t="s">
        <v>374</v>
      </c>
      <c r="M35" s="101" t="s">
        <v>130</v>
      </c>
      <c r="N35" s="21"/>
      <c r="O35" s="22" t="s">
        <v>380</v>
      </c>
      <c r="P35" s="22" t="s">
        <v>360</v>
      </c>
      <c r="Q35" s="23" t="s">
        <v>348</v>
      </c>
    </row>
    <row r="36" spans="1:17" ht="150" hidden="1" x14ac:dyDescent="0.3">
      <c r="A36" s="19">
        <v>35</v>
      </c>
      <c r="B36" s="25" t="s">
        <v>329</v>
      </c>
      <c r="C36" s="26" t="s">
        <v>330</v>
      </c>
      <c r="D36" s="27" t="s">
        <v>22</v>
      </c>
      <c r="E36" s="27" t="s">
        <v>264</v>
      </c>
      <c r="F36" s="28">
        <v>1479741.28</v>
      </c>
      <c r="G36" s="28">
        <v>369935.32</v>
      </c>
      <c r="H36" s="29">
        <v>44313</v>
      </c>
      <c r="I36" s="30">
        <v>44434</v>
      </c>
      <c r="J36" s="20">
        <f t="shared" ca="1" si="0"/>
        <v>-195</v>
      </c>
      <c r="K36" s="32" t="s">
        <v>167</v>
      </c>
      <c r="L36" s="30" t="s">
        <v>426</v>
      </c>
      <c r="M36" s="99" t="s">
        <v>361</v>
      </c>
      <c r="N36" s="21"/>
      <c r="O36" s="22" t="s">
        <v>380</v>
      </c>
      <c r="P36" s="23" t="s">
        <v>360</v>
      </c>
      <c r="Q36" s="24" t="s">
        <v>347</v>
      </c>
    </row>
    <row r="37" spans="1:17" ht="120" hidden="1" x14ac:dyDescent="0.3">
      <c r="A37" s="19">
        <v>36</v>
      </c>
      <c r="B37" s="25" t="s">
        <v>368</v>
      </c>
      <c r="C37" s="27" t="s">
        <v>253</v>
      </c>
      <c r="D37" s="39" t="s">
        <v>57</v>
      </c>
      <c r="E37" s="27" t="s">
        <v>58</v>
      </c>
      <c r="F37" s="40">
        <v>66000</v>
      </c>
      <c r="G37" s="40">
        <v>5500</v>
      </c>
      <c r="H37" s="30">
        <v>44300</v>
      </c>
      <c r="I37" s="30">
        <v>44664</v>
      </c>
      <c r="J37" s="20">
        <f t="shared" ca="1" si="0"/>
        <v>35</v>
      </c>
      <c r="K37" s="32" t="s">
        <v>60</v>
      </c>
      <c r="L37" s="30" t="s">
        <v>61</v>
      </c>
      <c r="M37" s="99" t="s">
        <v>130</v>
      </c>
      <c r="N37" s="21"/>
      <c r="O37" s="22" t="s">
        <v>380</v>
      </c>
      <c r="P37" s="23"/>
      <c r="Q37" s="24" t="s">
        <v>349</v>
      </c>
    </row>
    <row r="38" spans="1:17" ht="195" hidden="1" x14ac:dyDescent="0.3">
      <c r="A38" s="19">
        <v>37</v>
      </c>
      <c r="B38" s="25" t="s">
        <v>87</v>
      </c>
      <c r="C38" s="27" t="s">
        <v>88</v>
      </c>
      <c r="D38" s="27" t="s">
        <v>89</v>
      </c>
      <c r="E38" s="53" t="s">
        <v>333</v>
      </c>
      <c r="F38" s="34">
        <v>396984.8</v>
      </c>
      <c r="G38" s="34">
        <v>33082.06</v>
      </c>
      <c r="H38" s="35">
        <v>44153</v>
      </c>
      <c r="I38" s="35">
        <v>44518</v>
      </c>
      <c r="J38" s="20">
        <f t="shared" ca="1" si="0"/>
        <v>-111</v>
      </c>
      <c r="K38" s="51" t="s">
        <v>92</v>
      </c>
      <c r="L38" s="30" t="s">
        <v>93</v>
      </c>
      <c r="M38" s="99" t="s">
        <v>94</v>
      </c>
      <c r="N38" s="23" t="s">
        <v>370</v>
      </c>
      <c r="O38" s="22" t="s">
        <v>380</v>
      </c>
      <c r="P38" s="23"/>
      <c r="Q38" s="24" t="s">
        <v>350</v>
      </c>
    </row>
    <row r="39" spans="1:17" ht="135" hidden="1" x14ac:dyDescent="0.3">
      <c r="A39" s="19">
        <v>38</v>
      </c>
      <c r="B39" s="25" t="s">
        <v>106</v>
      </c>
      <c r="C39" s="26" t="s">
        <v>255</v>
      </c>
      <c r="D39" s="50" t="s">
        <v>108</v>
      </c>
      <c r="E39" s="27" t="s">
        <v>153</v>
      </c>
      <c r="F39" s="34">
        <v>30000000</v>
      </c>
      <c r="G39" s="34">
        <v>10000000</v>
      </c>
      <c r="H39" s="35">
        <v>44187</v>
      </c>
      <c r="I39" s="35">
        <v>44552</v>
      </c>
      <c r="J39" s="20">
        <f t="shared" ca="1" si="0"/>
        <v>-77</v>
      </c>
      <c r="K39" s="51" t="s">
        <v>110</v>
      </c>
      <c r="L39" s="30" t="s">
        <v>371</v>
      </c>
      <c r="M39" s="101" t="s">
        <v>130</v>
      </c>
      <c r="N39" s="36"/>
      <c r="O39" s="22" t="s">
        <v>380</v>
      </c>
      <c r="P39" s="23"/>
      <c r="Q39" s="24" t="s">
        <v>344</v>
      </c>
    </row>
    <row r="40" spans="1:17" ht="150" hidden="1" x14ac:dyDescent="0.3">
      <c r="A40" s="19">
        <v>39</v>
      </c>
      <c r="B40" s="25" t="s">
        <v>214</v>
      </c>
      <c r="C40" s="26" t="s">
        <v>258</v>
      </c>
      <c r="D40" s="55" t="s">
        <v>108</v>
      </c>
      <c r="E40" s="27" t="s">
        <v>179</v>
      </c>
      <c r="F40" s="34">
        <v>30000000</v>
      </c>
      <c r="G40" s="34">
        <v>10000000</v>
      </c>
      <c r="H40" s="35">
        <v>44187</v>
      </c>
      <c r="I40" s="35">
        <v>44552</v>
      </c>
      <c r="J40" s="20">
        <f t="shared" ca="1" si="0"/>
        <v>-77</v>
      </c>
      <c r="K40" s="51" t="s">
        <v>110</v>
      </c>
      <c r="L40" s="30" t="s">
        <v>170</v>
      </c>
      <c r="M40" s="101" t="s">
        <v>130</v>
      </c>
      <c r="N40" s="21"/>
      <c r="O40" s="22" t="s">
        <v>380</v>
      </c>
      <c r="P40" s="23"/>
      <c r="Q40" s="24" t="s">
        <v>344</v>
      </c>
    </row>
    <row r="41" spans="1:17" ht="90" hidden="1" x14ac:dyDescent="0.3">
      <c r="A41" s="19">
        <v>40</v>
      </c>
      <c r="B41" s="42" t="s">
        <v>145</v>
      </c>
      <c r="C41" s="42" t="s">
        <v>146</v>
      </c>
      <c r="D41" s="42" t="s">
        <v>325</v>
      </c>
      <c r="E41" s="65" t="s">
        <v>147</v>
      </c>
      <c r="F41" s="66">
        <v>1593036</v>
      </c>
      <c r="G41" s="66">
        <v>132753</v>
      </c>
      <c r="H41" s="45">
        <v>44166</v>
      </c>
      <c r="I41" s="45">
        <v>44531</v>
      </c>
      <c r="J41" s="20">
        <f t="shared" ca="1" si="0"/>
        <v>-98</v>
      </c>
      <c r="K41" s="65" t="s">
        <v>110</v>
      </c>
      <c r="L41" s="42" t="s">
        <v>294</v>
      </c>
      <c r="M41" s="68" t="s">
        <v>94</v>
      </c>
      <c r="N41" s="24"/>
      <c r="O41" s="74" t="s">
        <v>394</v>
      </c>
      <c r="P41" s="21"/>
      <c r="Q41" s="24" t="s">
        <v>344</v>
      </c>
    </row>
    <row r="42" spans="1:17" ht="75" hidden="1" x14ac:dyDescent="0.3">
      <c r="A42" s="19">
        <v>41</v>
      </c>
      <c r="B42" s="42" t="s">
        <v>178</v>
      </c>
      <c r="C42" s="42" t="s">
        <v>285</v>
      </c>
      <c r="D42" s="42" t="s">
        <v>216</v>
      </c>
      <c r="E42" s="65" t="s">
        <v>319</v>
      </c>
      <c r="F42" s="70">
        <v>176148</v>
      </c>
      <c r="G42" s="70">
        <v>14679</v>
      </c>
      <c r="H42" s="45">
        <v>44243</v>
      </c>
      <c r="I42" s="45">
        <v>44608</v>
      </c>
      <c r="J42" s="20">
        <f t="shared" ca="1" si="0"/>
        <v>-21</v>
      </c>
      <c r="K42" s="65" t="s">
        <v>392</v>
      </c>
      <c r="L42" s="42" t="s">
        <v>321</v>
      </c>
      <c r="M42" s="68" t="s">
        <v>94</v>
      </c>
      <c r="N42" s="24" t="s">
        <v>320</v>
      </c>
      <c r="O42" s="74" t="s">
        <v>394</v>
      </c>
      <c r="P42" s="21"/>
      <c r="Q42" s="23" t="s">
        <v>350</v>
      </c>
    </row>
  </sheetData>
  <autoFilter ref="A1:Q42">
    <filterColumn colId="3">
      <filters>
        <filter val="AMAZONAS COPIADORA LTDA"/>
      </filters>
    </filterColumn>
    <sortState ref="A2:Q42">
      <sortCondition ref="D1:D42"/>
    </sortState>
  </autoFilter>
  <conditionalFormatting sqref="J2:J23">
    <cfRule type="cellIs" dxfId="25" priority="9" operator="lessThan">
      <formula>30</formula>
    </cfRule>
    <cfRule type="cellIs" dxfId="24" priority="10" operator="greaterThanOrEqual">
      <formula>360</formula>
    </cfRule>
    <cfRule type="cellIs" dxfId="23" priority="11" operator="between">
      <formula>240</formula>
      <formula>359</formula>
    </cfRule>
    <cfRule type="cellIs" dxfId="22" priority="12" operator="between">
      <formula>0</formula>
      <formula>239</formula>
    </cfRule>
  </conditionalFormatting>
  <conditionalFormatting sqref="K2:K5">
    <cfRule type="cellIs" dxfId="21" priority="16" operator="lessThan">
      <formula>#REF!</formula>
    </cfRule>
  </conditionalFormatting>
  <conditionalFormatting sqref="K12:K13 K7:K9">
    <cfRule type="cellIs" dxfId="20" priority="17" operator="lessThan">
      <formula>#REF!</formula>
    </cfRule>
  </conditionalFormatting>
  <conditionalFormatting sqref="L16:M19 K6">
    <cfRule type="cellIs" dxfId="19" priority="18" operator="lessThan">
      <formula>#REF!</formula>
    </cfRule>
  </conditionalFormatting>
  <conditionalFormatting sqref="L14:L15 L9 L2:M6 L7 L8:M8 L10:M13">
    <cfRule type="cellIs" dxfId="18" priority="19" operator="lessThan">
      <formula>#REF!</formula>
    </cfRule>
  </conditionalFormatting>
  <conditionalFormatting sqref="M14:M15">
    <cfRule type="cellIs" dxfId="17" priority="20" operator="lessThan">
      <formula>#REF!</formula>
    </cfRule>
  </conditionalFormatting>
  <conditionalFormatting sqref="M9">
    <cfRule type="cellIs" dxfId="16" priority="15" operator="lessThan">
      <formula>#REF!</formula>
    </cfRule>
  </conditionalFormatting>
  <conditionalFormatting sqref="M7">
    <cfRule type="cellIs" dxfId="15" priority="14" operator="lessThan">
      <formula>#REF!</formula>
    </cfRule>
  </conditionalFormatting>
  <conditionalFormatting sqref="K10">
    <cfRule type="cellIs" dxfId="14" priority="13" operator="lessThan">
      <formula>#REF!</formula>
    </cfRule>
  </conditionalFormatting>
  <conditionalFormatting sqref="J34:J42">
    <cfRule type="cellIs" dxfId="13" priority="1" operator="lessThan">
      <formula>30</formula>
    </cfRule>
    <cfRule type="cellIs" dxfId="12" priority="2" operator="greaterThanOrEqual">
      <formula>360</formula>
    </cfRule>
    <cfRule type="cellIs" dxfId="11" priority="3" operator="between">
      <formula>240</formula>
      <formula>359</formula>
    </cfRule>
    <cfRule type="cellIs" dxfId="10" priority="4" operator="between">
      <formula>0</formula>
      <formula>239</formula>
    </cfRule>
  </conditionalFormatting>
  <conditionalFormatting sqref="J24:J33">
    <cfRule type="cellIs" dxfId="9" priority="5" operator="lessThan">
      <formula>30</formula>
    </cfRule>
    <cfRule type="cellIs" dxfId="8" priority="6" operator="greaterThanOrEqual">
      <formula>360</formula>
    </cfRule>
    <cfRule type="cellIs" dxfId="7" priority="7" operator="between">
      <formula>240</formula>
      <formula>359</formula>
    </cfRule>
    <cfRule type="cellIs" dxfId="6" priority="8" operator="between">
      <formula>0</formula>
      <formula>239</formula>
    </cfRule>
  </conditionalFormatting>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opLeftCell="G1" zoomScale="115" zoomScaleNormal="115" workbookViewId="0">
      <pane ySplit="1" topLeftCell="A2" activePane="bottomLeft" state="frozen"/>
      <selection activeCell="F1" sqref="F1"/>
      <selection pane="bottomLeft" activeCell="K3" sqref="K3"/>
    </sheetView>
  </sheetViews>
  <sheetFormatPr defaultRowHeight="15" x14ac:dyDescent="0.25"/>
  <cols>
    <col min="1" max="1" width="9.140625" style="81"/>
    <col min="2" max="2" width="19.7109375" style="9" bestFit="1" customWidth="1"/>
    <col min="3" max="3" width="17.140625" customWidth="1"/>
    <col min="4" max="4" width="8" customWidth="1"/>
    <col min="5" max="6" width="11.85546875" bestFit="1" customWidth="1"/>
    <col min="7" max="7" width="14" bestFit="1" customWidth="1"/>
    <col min="8" max="8" width="11" bestFit="1" customWidth="1"/>
    <col min="10" max="10" width="11.85546875" customWidth="1"/>
    <col min="12" max="14" width="13.28515625" customWidth="1"/>
    <col min="15" max="17" width="19.5703125" customWidth="1"/>
    <col min="18" max="18" width="6.42578125" customWidth="1"/>
    <col min="19" max="19" width="11.28515625" style="78" customWidth="1"/>
    <col min="20" max="20" width="10.140625" style="78" customWidth="1"/>
    <col min="21" max="21" width="9.140625" style="78"/>
  </cols>
  <sheetData>
    <row r="1" spans="1:21" ht="15.75" thickBot="1" x14ac:dyDescent="0.3">
      <c r="A1" s="171" t="s">
        <v>401</v>
      </c>
      <c r="B1" s="172"/>
      <c r="C1" s="169" t="s">
        <v>403</v>
      </c>
      <c r="D1" s="169" t="s">
        <v>417</v>
      </c>
      <c r="E1" s="83"/>
      <c r="F1" s="83"/>
      <c r="G1" s="169" t="s">
        <v>404</v>
      </c>
      <c r="H1" s="169" t="s">
        <v>405</v>
      </c>
      <c r="I1" s="169" t="s">
        <v>406</v>
      </c>
      <c r="J1" s="169" t="s">
        <v>311</v>
      </c>
      <c r="K1" s="169" t="s">
        <v>8</v>
      </c>
      <c r="L1" s="169" t="s">
        <v>407</v>
      </c>
      <c r="M1" s="169" t="s">
        <v>413</v>
      </c>
      <c r="N1" s="169" t="s">
        <v>414</v>
      </c>
      <c r="O1" s="169" t="s">
        <v>408</v>
      </c>
      <c r="P1" s="169" t="s">
        <v>415</v>
      </c>
      <c r="Q1" s="169" t="s">
        <v>416</v>
      </c>
      <c r="R1" s="169" t="s">
        <v>409</v>
      </c>
      <c r="S1" s="169" t="s">
        <v>410</v>
      </c>
      <c r="T1" s="169" t="s">
        <v>411</v>
      </c>
      <c r="U1" s="169" t="s">
        <v>412</v>
      </c>
    </row>
    <row r="2" spans="1:21" s="10" customFormat="1" ht="15.75" thickBot="1" x14ac:dyDescent="0.3">
      <c r="A2" s="76" t="s">
        <v>4</v>
      </c>
      <c r="B2" s="76" t="s">
        <v>402</v>
      </c>
      <c r="C2" s="170"/>
      <c r="D2" s="170"/>
      <c r="E2" s="84" t="s">
        <v>418</v>
      </c>
      <c r="F2" s="77" t="s">
        <v>419</v>
      </c>
      <c r="G2" s="170"/>
      <c r="H2" s="170"/>
      <c r="I2" s="170"/>
      <c r="J2" s="170"/>
      <c r="K2" s="170"/>
      <c r="L2" s="170"/>
      <c r="M2" s="170"/>
      <c r="N2" s="170"/>
      <c r="O2" s="170"/>
      <c r="P2" s="170"/>
      <c r="Q2" s="170"/>
      <c r="R2" s="170"/>
      <c r="S2" s="170"/>
      <c r="T2" s="170"/>
      <c r="U2" s="170"/>
    </row>
    <row r="3" spans="1:21" s="13" customFormat="1" x14ac:dyDescent="0.25">
      <c r="A3" s="80">
        <v>1</v>
      </c>
      <c r="B3" s="82" t="s">
        <v>445</v>
      </c>
      <c r="C3" s="82">
        <v>44280</v>
      </c>
      <c r="D3" s="13">
        <v>9</v>
      </c>
      <c r="E3" s="82">
        <v>44269</v>
      </c>
      <c r="F3" s="82">
        <v>44544</v>
      </c>
      <c r="G3" s="82" t="e">
        <f>CONCATENATE(TEXT(E3,data)," - ",TEXT(F3,data))</f>
        <v>#NAME?</v>
      </c>
      <c r="H3" s="13" t="s">
        <v>446</v>
      </c>
      <c r="I3" s="13" t="s">
        <v>447</v>
      </c>
      <c r="J3" s="13" t="s">
        <v>448</v>
      </c>
      <c r="K3" s="13" t="s">
        <v>449</v>
      </c>
      <c r="O3" s="13" t="e">
        <f ca="1">_xlfn.CONCAT(M3," - ",N3)</f>
        <v>#NAME?</v>
      </c>
      <c r="R3" s="13" t="e">
        <f ca="1">_xlfn.CONCAT(P3," - ",Q3)</f>
        <v>#NAME?</v>
      </c>
      <c r="S3" s="79"/>
      <c r="T3" s="79"/>
      <c r="U3" s="79"/>
    </row>
    <row r="4" spans="1:21" x14ac:dyDescent="0.25">
      <c r="G4" s="13" t="e">
        <f t="shared" ref="G4:G24" ca="1" si="0">_xlfn.CONCAT(E4," - ",F4)</f>
        <v>#NAME?</v>
      </c>
      <c r="O4" s="13" t="e">
        <f t="shared" ref="O4:O24" ca="1" si="1">_xlfn.CONCAT(M4," - ",N4)</f>
        <v>#NAME?</v>
      </c>
    </row>
    <row r="5" spans="1:21" x14ac:dyDescent="0.25">
      <c r="G5" s="13" t="e">
        <f t="shared" ca="1" si="0"/>
        <v>#NAME?</v>
      </c>
      <c r="O5" s="13" t="e">
        <f t="shared" ca="1" si="1"/>
        <v>#NAME?</v>
      </c>
    </row>
    <row r="6" spans="1:21" x14ac:dyDescent="0.25">
      <c r="G6" s="13" t="e">
        <f t="shared" ca="1" si="0"/>
        <v>#NAME?</v>
      </c>
      <c r="O6" s="13" t="e">
        <f t="shared" ca="1" si="1"/>
        <v>#NAME?</v>
      </c>
    </row>
    <row r="7" spans="1:21" x14ac:dyDescent="0.25">
      <c r="G7" s="13" t="e">
        <f t="shared" ca="1" si="0"/>
        <v>#NAME?</v>
      </c>
      <c r="O7" s="13" t="e">
        <f t="shared" ca="1" si="1"/>
        <v>#NAME?</v>
      </c>
    </row>
    <row r="8" spans="1:21" x14ac:dyDescent="0.25">
      <c r="G8" s="13" t="e">
        <f t="shared" ca="1" si="0"/>
        <v>#NAME?</v>
      </c>
      <c r="O8" s="13" t="e">
        <f t="shared" ca="1" si="1"/>
        <v>#NAME?</v>
      </c>
    </row>
    <row r="9" spans="1:21" x14ac:dyDescent="0.25">
      <c r="G9" s="13" t="e">
        <f t="shared" ca="1" si="0"/>
        <v>#NAME?</v>
      </c>
      <c r="O9" s="13" t="e">
        <f t="shared" ca="1" si="1"/>
        <v>#NAME?</v>
      </c>
    </row>
    <row r="10" spans="1:21" x14ac:dyDescent="0.25">
      <c r="G10" s="13" t="e">
        <f t="shared" ca="1" si="0"/>
        <v>#NAME?</v>
      </c>
      <c r="O10" s="13" t="e">
        <f t="shared" ca="1" si="1"/>
        <v>#NAME?</v>
      </c>
    </row>
    <row r="11" spans="1:21" x14ac:dyDescent="0.25">
      <c r="G11" s="13" t="e">
        <f t="shared" ca="1" si="0"/>
        <v>#NAME?</v>
      </c>
      <c r="O11" s="13" t="e">
        <f t="shared" ca="1" si="1"/>
        <v>#NAME?</v>
      </c>
    </row>
    <row r="12" spans="1:21" x14ac:dyDescent="0.25">
      <c r="G12" s="13" t="e">
        <f t="shared" ca="1" si="0"/>
        <v>#NAME?</v>
      </c>
      <c r="O12" s="13" t="e">
        <f t="shared" ca="1" si="1"/>
        <v>#NAME?</v>
      </c>
    </row>
    <row r="13" spans="1:21" x14ac:dyDescent="0.25">
      <c r="G13" s="13" t="e">
        <f t="shared" ca="1" si="0"/>
        <v>#NAME?</v>
      </c>
      <c r="O13" s="13" t="e">
        <f t="shared" ca="1" si="1"/>
        <v>#NAME?</v>
      </c>
    </row>
    <row r="14" spans="1:21" x14ac:dyDescent="0.25">
      <c r="G14" s="13" t="e">
        <f t="shared" ca="1" si="0"/>
        <v>#NAME?</v>
      </c>
      <c r="O14" s="13" t="e">
        <f t="shared" ca="1" si="1"/>
        <v>#NAME?</v>
      </c>
    </row>
    <row r="15" spans="1:21" x14ac:dyDescent="0.25">
      <c r="G15" s="13" t="e">
        <f t="shared" ca="1" si="0"/>
        <v>#NAME?</v>
      </c>
      <c r="N15" s="78"/>
      <c r="O15" s="78"/>
      <c r="P15" s="78"/>
      <c r="S15"/>
      <c r="T15"/>
      <c r="U15"/>
    </row>
    <row r="16" spans="1:21" x14ac:dyDescent="0.25">
      <c r="G16" s="13" t="e">
        <f t="shared" ca="1" si="0"/>
        <v>#NAME?</v>
      </c>
      <c r="N16" s="78"/>
      <c r="O16" s="78"/>
      <c r="P16" s="78"/>
      <c r="S16"/>
      <c r="T16"/>
      <c r="U16"/>
    </row>
    <row r="17" spans="7:21" x14ac:dyDescent="0.25">
      <c r="G17" s="13" t="e">
        <f t="shared" ca="1" si="0"/>
        <v>#NAME?</v>
      </c>
      <c r="N17" s="78"/>
      <c r="O17" s="78"/>
      <c r="P17" s="78"/>
      <c r="S17"/>
      <c r="T17"/>
      <c r="U17"/>
    </row>
    <row r="18" spans="7:21" x14ac:dyDescent="0.25">
      <c r="G18" s="13" t="e">
        <f t="shared" ca="1" si="0"/>
        <v>#NAME?</v>
      </c>
      <c r="N18" s="78"/>
      <c r="O18" s="78"/>
      <c r="P18" s="78"/>
      <c r="S18"/>
      <c r="T18"/>
      <c r="U18"/>
    </row>
    <row r="19" spans="7:21" x14ac:dyDescent="0.25">
      <c r="G19" s="13" t="e">
        <f t="shared" ca="1" si="0"/>
        <v>#NAME?</v>
      </c>
      <c r="O19" s="13" t="e">
        <f t="shared" ca="1" si="1"/>
        <v>#NAME?</v>
      </c>
    </row>
    <row r="20" spans="7:21" x14ac:dyDescent="0.25">
      <c r="G20" s="13" t="e">
        <f t="shared" ca="1" si="0"/>
        <v>#NAME?</v>
      </c>
      <c r="O20" s="13" t="e">
        <f t="shared" ca="1" si="1"/>
        <v>#NAME?</v>
      </c>
    </row>
    <row r="21" spans="7:21" x14ac:dyDescent="0.25">
      <c r="G21" s="13" t="e">
        <f t="shared" ca="1" si="0"/>
        <v>#NAME?</v>
      </c>
      <c r="O21" s="13" t="e">
        <f t="shared" ca="1" si="1"/>
        <v>#NAME?</v>
      </c>
    </row>
    <row r="22" spans="7:21" x14ac:dyDescent="0.25">
      <c r="G22" s="13" t="e">
        <f t="shared" ca="1" si="0"/>
        <v>#NAME?</v>
      </c>
      <c r="O22" s="13" t="e">
        <f t="shared" ca="1" si="1"/>
        <v>#NAME?</v>
      </c>
    </row>
    <row r="23" spans="7:21" x14ac:dyDescent="0.25">
      <c r="G23" s="13" t="e">
        <f t="shared" ca="1" si="0"/>
        <v>#NAME?</v>
      </c>
      <c r="O23" s="13" t="e">
        <f t="shared" ca="1" si="1"/>
        <v>#NAME?</v>
      </c>
    </row>
    <row r="24" spans="7:21" x14ac:dyDescent="0.25">
      <c r="G24" s="13" t="e">
        <f t="shared" ca="1" si="0"/>
        <v>#NAME?</v>
      </c>
      <c r="O24" s="13" t="e">
        <f t="shared" ca="1" si="1"/>
        <v>#NAME?</v>
      </c>
    </row>
  </sheetData>
  <mergeCells count="18">
    <mergeCell ref="Q1:Q2"/>
    <mergeCell ref="R1:R2"/>
    <mergeCell ref="S1:S2"/>
    <mergeCell ref="T1:T2"/>
    <mergeCell ref="U1:U2"/>
    <mergeCell ref="A1:B1"/>
    <mergeCell ref="K1:K2"/>
    <mergeCell ref="L1:L2"/>
    <mergeCell ref="M1:M2"/>
    <mergeCell ref="N1:N2"/>
    <mergeCell ref="O1:O2"/>
    <mergeCell ref="P1:P2"/>
    <mergeCell ref="C1:C2"/>
    <mergeCell ref="D1:D2"/>
    <mergeCell ref="G1:G2"/>
    <mergeCell ref="H1:H2"/>
    <mergeCell ref="I1:I2"/>
    <mergeCell ref="J1:J2"/>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topLeftCell="D46" zoomScale="115" zoomScaleNormal="115" workbookViewId="0">
      <selection activeCell="D56" sqref="D56:D59"/>
    </sheetView>
  </sheetViews>
  <sheetFormatPr defaultRowHeight="15" x14ac:dyDescent="0.25"/>
  <cols>
    <col min="1" max="1" width="9.28515625" bestFit="1" customWidth="1"/>
    <col min="2" max="2" width="26.5703125" bestFit="1" customWidth="1"/>
    <col min="3" max="3" width="22.7109375" customWidth="1"/>
    <col min="4" max="4" width="41.28515625" customWidth="1"/>
    <col min="5" max="5" width="29.7109375" customWidth="1"/>
    <col min="6" max="6" width="15.85546875" bestFit="1" customWidth="1"/>
    <col min="7" max="8" width="20.42578125" bestFit="1" customWidth="1"/>
    <col min="9" max="9" width="13.28515625" customWidth="1"/>
    <col min="10" max="10" width="12.85546875" customWidth="1"/>
    <col min="11" max="11" width="18" customWidth="1"/>
    <col min="12" max="12" width="17.7109375" customWidth="1"/>
    <col min="13" max="13" width="18.28515625" customWidth="1"/>
  </cols>
  <sheetData>
    <row r="1" spans="1:13" x14ac:dyDescent="0.25">
      <c r="A1" s="201" t="s">
        <v>0</v>
      </c>
      <c r="B1" s="201"/>
      <c r="C1" s="201"/>
      <c r="D1" s="201"/>
      <c r="E1" s="201"/>
      <c r="F1" s="201"/>
      <c r="G1" s="201"/>
      <c r="H1" s="201"/>
      <c r="I1" s="201"/>
      <c r="J1" s="201"/>
      <c r="K1" s="201"/>
      <c r="L1" s="201"/>
      <c r="M1" s="201"/>
    </row>
    <row r="2" spans="1:13" x14ac:dyDescent="0.25">
      <c r="A2" s="201"/>
      <c r="B2" s="201"/>
      <c r="C2" s="201"/>
      <c r="D2" s="201"/>
      <c r="E2" s="201"/>
      <c r="F2" s="201"/>
      <c r="G2" s="201"/>
      <c r="H2" s="201"/>
      <c r="I2" s="201"/>
      <c r="J2" s="201"/>
      <c r="K2" s="201"/>
      <c r="L2" s="201"/>
      <c r="M2" s="201"/>
    </row>
    <row r="3" spans="1:13" x14ac:dyDescent="0.25">
      <c r="A3" s="201"/>
      <c r="B3" s="201"/>
      <c r="C3" s="201"/>
      <c r="D3" s="201"/>
      <c r="E3" s="201"/>
      <c r="F3" s="201"/>
      <c r="G3" s="201"/>
      <c r="H3" s="201"/>
      <c r="I3" s="201"/>
      <c r="J3" s="201"/>
      <c r="K3" s="201"/>
      <c r="L3" s="201"/>
      <c r="M3" s="201"/>
    </row>
    <row r="4" spans="1:13" x14ac:dyDescent="0.25">
      <c r="A4" s="201"/>
      <c r="B4" s="201"/>
      <c r="C4" s="201"/>
      <c r="D4" s="201"/>
      <c r="E4" s="201"/>
      <c r="F4" s="201"/>
      <c r="G4" s="201"/>
      <c r="H4" s="201"/>
      <c r="I4" s="201"/>
      <c r="J4" s="201"/>
      <c r="K4" s="201"/>
      <c r="L4" s="201"/>
      <c r="M4" s="201"/>
    </row>
    <row r="5" spans="1:13" x14ac:dyDescent="0.25">
      <c r="A5" s="201" t="s">
        <v>1</v>
      </c>
      <c r="B5" s="201"/>
      <c r="C5" s="201"/>
      <c r="D5" s="201"/>
      <c r="E5" s="201"/>
      <c r="F5" s="201"/>
      <c r="G5" s="201"/>
      <c r="H5" s="201"/>
      <c r="I5" s="201"/>
      <c r="J5" s="201"/>
      <c r="K5" s="201"/>
      <c r="L5" s="201"/>
      <c r="M5" s="201"/>
    </row>
    <row r="6" spans="1:13" x14ac:dyDescent="0.25">
      <c r="A6" s="201"/>
      <c r="B6" s="201"/>
      <c r="C6" s="201"/>
      <c r="D6" s="201"/>
      <c r="E6" s="201"/>
      <c r="F6" s="201"/>
      <c r="G6" s="201"/>
      <c r="H6" s="201"/>
      <c r="I6" s="201"/>
      <c r="J6" s="201"/>
      <c r="K6" s="201"/>
      <c r="L6" s="201"/>
      <c r="M6" s="201"/>
    </row>
    <row r="7" spans="1:13" x14ac:dyDescent="0.25">
      <c r="A7" s="202" t="s">
        <v>2</v>
      </c>
      <c r="B7" s="202"/>
      <c r="C7" s="202"/>
      <c r="D7" s="202"/>
      <c r="E7" s="202"/>
      <c r="F7" s="202"/>
      <c r="G7" s="202"/>
      <c r="H7" s="202"/>
      <c r="I7" s="202"/>
      <c r="J7" s="202"/>
      <c r="K7" s="202"/>
      <c r="L7" s="202"/>
      <c r="M7" s="202"/>
    </row>
    <row r="8" spans="1:13" x14ac:dyDescent="0.25">
      <c r="A8" s="202"/>
      <c r="B8" s="202"/>
      <c r="C8" s="202"/>
      <c r="D8" s="202"/>
      <c r="E8" s="202"/>
      <c r="F8" s="202"/>
      <c r="G8" s="202"/>
      <c r="H8" s="202"/>
      <c r="I8" s="202"/>
      <c r="J8" s="202"/>
      <c r="K8" s="202"/>
      <c r="L8" s="202"/>
      <c r="M8" s="202"/>
    </row>
    <row r="9" spans="1:13" x14ac:dyDescent="0.25">
      <c r="A9" s="203" t="s">
        <v>3</v>
      </c>
      <c r="B9" s="203"/>
      <c r="C9" s="203"/>
      <c r="D9" s="203"/>
      <c r="E9" s="203"/>
      <c r="F9" s="203"/>
      <c r="G9" s="203"/>
      <c r="H9" s="203"/>
      <c r="I9" s="203"/>
      <c r="J9" s="203"/>
      <c r="K9" s="203"/>
      <c r="L9" s="203"/>
      <c r="M9" s="203"/>
    </row>
    <row r="10" spans="1:13" x14ac:dyDescent="0.25">
      <c r="A10" s="203" t="s">
        <v>152</v>
      </c>
      <c r="B10" s="203"/>
      <c r="C10" s="203"/>
      <c r="D10" s="203"/>
      <c r="E10" s="203"/>
      <c r="F10" s="203"/>
      <c r="G10" s="203"/>
      <c r="H10" s="203"/>
      <c r="I10" s="203"/>
      <c r="J10" s="203"/>
      <c r="K10" s="203"/>
      <c r="L10" s="203"/>
      <c r="M10" s="203"/>
    </row>
    <row r="11" spans="1:13" x14ac:dyDescent="0.25">
      <c r="A11" s="204" t="s">
        <v>4</v>
      </c>
      <c r="B11" s="200" t="s">
        <v>5</v>
      </c>
      <c r="C11" s="200" t="s">
        <v>6</v>
      </c>
      <c r="D11" s="200" t="s">
        <v>7</v>
      </c>
      <c r="E11" s="200" t="s">
        <v>8</v>
      </c>
      <c r="F11" s="200" t="s">
        <v>9</v>
      </c>
      <c r="G11" s="200" t="s">
        <v>10</v>
      </c>
      <c r="H11" s="200" t="s">
        <v>11</v>
      </c>
      <c r="I11" s="200" t="s">
        <v>12</v>
      </c>
      <c r="J11" s="205" t="s">
        <v>13</v>
      </c>
      <c r="K11" s="205" t="s">
        <v>14</v>
      </c>
      <c r="L11" s="200" t="s">
        <v>15</v>
      </c>
      <c r="M11" s="200" t="s">
        <v>16</v>
      </c>
    </row>
    <row r="12" spans="1:13" x14ac:dyDescent="0.25">
      <c r="A12" s="204"/>
      <c r="B12" s="200"/>
      <c r="C12" s="200"/>
      <c r="D12" s="200"/>
      <c r="E12" s="200"/>
      <c r="F12" s="200"/>
      <c r="G12" s="200"/>
      <c r="H12" s="200"/>
      <c r="I12" s="200"/>
      <c r="J12" s="205"/>
      <c r="K12" s="205"/>
      <c r="L12" s="200"/>
      <c r="M12" s="200"/>
    </row>
    <row r="13" spans="1:13" x14ac:dyDescent="0.25">
      <c r="A13" s="204"/>
      <c r="B13" s="200"/>
      <c r="C13" s="200"/>
      <c r="D13" s="200"/>
      <c r="E13" s="200"/>
      <c r="F13" s="200"/>
      <c r="G13" s="200"/>
      <c r="H13" s="200"/>
      <c r="I13" s="200"/>
      <c r="J13" s="205"/>
      <c r="K13" s="205"/>
      <c r="L13" s="200"/>
      <c r="M13" s="200"/>
    </row>
    <row r="14" spans="1:13" x14ac:dyDescent="0.25">
      <c r="A14" s="173">
        <v>1</v>
      </c>
      <c r="B14" s="177" t="s">
        <v>205</v>
      </c>
      <c r="C14" s="173" t="s">
        <v>165</v>
      </c>
      <c r="D14" s="173" t="s">
        <v>17</v>
      </c>
      <c r="E14" s="179" t="s">
        <v>18</v>
      </c>
      <c r="F14" s="192">
        <v>74400</v>
      </c>
      <c r="G14" s="192">
        <v>6200</v>
      </c>
      <c r="H14" s="199">
        <v>9300</v>
      </c>
      <c r="I14" s="194" t="s">
        <v>175</v>
      </c>
      <c r="J14" s="194" t="s">
        <v>166</v>
      </c>
      <c r="K14" s="194" t="s">
        <v>19</v>
      </c>
      <c r="L14" s="175" t="s">
        <v>20</v>
      </c>
      <c r="M14" s="175" t="s">
        <v>94</v>
      </c>
    </row>
    <row r="15" spans="1:13" x14ac:dyDescent="0.25">
      <c r="A15" s="173"/>
      <c r="B15" s="177"/>
      <c r="C15" s="173"/>
      <c r="D15" s="173"/>
      <c r="E15" s="179"/>
      <c r="F15" s="192"/>
      <c r="G15" s="192"/>
      <c r="H15" s="199"/>
      <c r="I15" s="194"/>
      <c r="J15" s="194"/>
      <c r="K15" s="194"/>
      <c r="L15" s="175"/>
      <c r="M15" s="175"/>
    </row>
    <row r="16" spans="1:13" x14ac:dyDescent="0.25">
      <c r="A16" s="173"/>
      <c r="B16" s="177"/>
      <c r="C16" s="173"/>
      <c r="D16" s="173"/>
      <c r="E16" s="179"/>
      <c r="F16" s="192"/>
      <c r="G16" s="192"/>
      <c r="H16" s="199"/>
      <c r="I16" s="194"/>
      <c r="J16" s="194"/>
      <c r="K16" s="194"/>
      <c r="L16" s="175"/>
      <c r="M16" s="175"/>
    </row>
    <row r="17" spans="1:13" x14ac:dyDescent="0.25">
      <c r="A17" s="173"/>
      <c r="B17" s="177"/>
      <c r="C17" s="173"/>
      <c r="D17" s="173"/>
      <c r="E17" s="179"/>
      <c r="F17" s="192"/>
      <c r="G17" s="192"/>
      <c r="H17" s="199"/>
      <c r="I17" s="194"/>
      <c r="J17" s="194"/>
      <c r="K17" s="194"/>
      <c r="L17" s="175"/>
      <c r="M17" s="175"/>
    </row>
    <row r="18" spans="1:13" x14ac:dyDescent="0.25">
      <c r="A18" s="173">
        <v>2</v>
      </c>
      <c r="B18" s="177" t="s">
        <v>206</v>
      </c>
      <c r="C18" s="177" t="s">
        <v>21</v>
      </c>
      <c r="D18" s="173" t="s">
        <v>22</v>
      </c>
      <c r="E18" s="182" t="s">
        <v>23</v>
      </c>
      <c r="F18" s="192">
        <v>4439223.84</v>
      </c>
      <c r="G18" s="192">
        <v>369935.32</v>
      </c>
      <c r="H18" s="192">
        <v>739870.64</v>
      </c>
      <c r="I18" s="194" t="s">
        <v>188</v>
      </c>
      <c r="J18" s="194" t="s">
        <v>24</v>
      </c>
      <c r="K18" s="194" t="s">
        <v>167</v>
      </c>
      <c r="L18" s="175" t="s">
        <v>25</v>
      </c>
      <c r="M18" s="175" t="s">
        <v>236</v>
      </c>
    </row>
    <row r="19" spans="1:13" ht="46.5" customHeight="1" x14ac:dyDescent="0.25">
      <c r="A19" s="173"/>
      <c r="B19" s="177"/>
      <c r="C19" s="177"/>
      <c r="D19" s="173"/>
      <c r="E19" s="182"/>
      <c r="F19" s="192"/>
      <c r="G19" s="192"/>
      <c r="H19" s="192"/>
      <c r="I19" s="194"/>
      <c r="J19" s="194"/>
      <c r="K19" s="194"/>
      <c r="L19" s="175"/>
      <c r="M19" s="175"/>
    </row>
    <row r="20" spans="1:13" x14ac:dyDescent="0.25">
      <c r="A20" s="173">
        <v>3</v>
      </c>
      <c r="B20" s="177" t="s">
        <v>207</v>
      </c>
      <c r="C20" s="177" t="s">
        <v>26</v>
      </c>
      <c r="D20" s="173" t="s">
        <v>27</v>
      </c>
      <c r="E20" s="182" t="s">
        <v>28</v>
      </c>
      <c r="F20" s="192">
        <v>331050</v>
      </c>
      <c r="G20" s="192">
        <v>27587.5</v>
      </c>
      <c r="H20" s="192">
        <v>53055</v>
      </c>
      <c r="I20" s="194" t="s">
        <v>189</v>
      </c>
      <c r="J20" s="194" t="s">
        <v>29</v>
      </c>
      <c r="K20" s="194" t="s">
        <v>30</v>
      </c>
      <c r="L20" s="175" t="s">
        <v>244</v>
      </c>
      <c r="M20" s="175"/>
    </row>
    <row r="21" spans="1:13" x14ac:dyDescent="0.25">
      <c r="A21" s="173"/>
      <c r="B21" s="177"/>
      <c r="C21" s="177"/>
      <c r="D21" s="173"/>
      <c r="E21" s="182"/>
      <c r="F21" s="192"/>
      <c r="G21" s="192"/>
      <c r="H21" s="192"/>
      <c r="I21" s="194"/>
      <c r="J21" s="194"/>
      <c r="K21" s="194"/>
      <c r="L21" s="175"/>
      <c r="M21" s="175"/>
    </row>
    <row r="22" spans="1:13" x14ac:dyDescent="0.25">
      <c r="A22" s="173"/>
      <c r="B22" s="177"/>
      <c r="C22" s="177"/>
      <c r="D22" s="173"/>
      <c r="E22" s="182"/>
      <c r="F22" s="192"/>
      <c r="G22" s="192"/>
      <c r="H22" s="192"/>
      <c r="I22" s="194"/>
      <c r="J22" s="194"/>
      <c r="K22" s="194"/>
      <c r="L22" s="175"/>
      <c r="M22" s="175"/>
    </row>
    <row r="23" spans="1:13" x14ac:dyDescent="0.25">
      <c r="A23" s="173"/>
      <c r="B23" s="177"/>
      <c r="C23" s="177"/>
      <c r="D23" s="173"/>
      <c r="E23" s="182"/>
      <c r="F23" s="192"/>
      <c r="G23" s="192"/>
      <c r="H23" s="192"/>
      <c r="I23" s="194"/>
      <c r="J23" s="194"/>
      <c r="K23" s="194"/>
      <c r="L23" s="175"/>
      <c r="M23" s="175"/>
    </row>
    <row r="24" spans="1:13" x14ac:dyDescent="0.25">
      <c r="A24" s="173">
        <v>4</v>
      </c>
      <c r="B24" s="177" t="s">
        <v>208</v>
      </c>
      <c r="C24" s="173" t="s">
        <v>31</v>
      </c>
      <c r="D24" s="173" t="s">
        <v>32</v>
      </c>
      <c r="E24" s="182" t="s">
        <v>33</v>
      </c>
      <c r="F24" s="192">
        <v>784080</v>
      </c>
      <c r="G24" s="180">
        <v>65340</v>
      </c>
      <c r="H24" s="192">
        <v>431244</v>
      </c>
      <c r="I24" s="194" t="s">
        <v>190</v>
      </c>
      <c r="J24" s="194" t="s">
        <v>34</v>
      </c>
      <c r="K24" s="194" t="s">
        <v>35</v>
      </c>
      <c r="L24" s="175" t="s">
        <v>36</v>
      </c>
      <c r="M24" s="175" t="s">
        <v>237</v>
      </c>
    </row>
    <row r="25" spans="1:13" x14ac:dyDescent="0.25">
      <c r="A25" s="173"/>
      <c r="B25" s="177"/>
      <c r="C25" s="173"/>
      <c r="D25" s="173"/>
      <c r="E25" s="182"/>
      <c r="F25" s="192"/>
      <c r="G25" s="180"/>
      <c r="H25" s="192"/>
      <c r="I25" s="194"/>
      <c r="J25" s="194"/>
      <c r="K25" s="194"/>
      <c r="L25" s="175"/>
      <c r="M25" s="175"/>
    </row>
    <row r="26" spans="1:13" x14ac:dyDescent="0.25">
      <c r="A26" s="173"/>
      <c r="B26" s="177"/>
      <c r="C26" s="173"/>
      <c r="D26" s="173"/>
      <c r="E26" s="182"/>
      <c r="F26" s="192"/>
      <c r="G26" s="180"/>
      <c r="H26" s="192"/>
      <c r="I26" s="194"/>
      <c r="J26" s="194"/>
      <c r="K26" s="194"/>
      <c r="L26" s="175"/>
      <c r="M26" s="175"/>
    </row>
    <row r="27" spans="1:13" x14ac:dyDescent="0.25">
      <c r="A27" s="173"/>
      <c r="B27" s="177"/>
      <c r="C27" s="173"/>
      <c r="D27" s="173"/>
      <c r="E27" s="182"/>
      <c r="F27" s="192"/>
      <c r="G27" s="180"/>
      <c r="H27" s="192"/>
      <c r="I27" s="194"/>
      <c r="J27" s="194"/>
      <c r="K27" s="194"/>
      <c r="L27" s="175"/>
      <c r="M27" s="175"/>
    </row>
    <row r="28" spans="1:13" x14ac:dyDescent="0.25">
      <c r="A28" s="173">
        <v>5</v>
      </c>
      <c r="B28" s="197" t="s">
        <v>217</v>
      </c>
      <c r="C28" s="198" t="s">
        <v>218</v>
      </c>
      <c r="D28" s="196" t="s">
        <v>37</v>
      </c>
      <c r="E28" s="182" t="s">
        <v>38</v>
      </c>
      <c r="F28" s="192">
        <v>36528</v>
      </c>
      <c r="G28" s="192">
        <v>6088</v>
      </c>
      <c r="H28" s="192">
        <v>9132</v>
      </c>
      <c r="I28" s="194" t="s">
        <v>191</v>
      </c>
      <c r="J28" s="194" t="s">
        <v>39</v>
      </c>
      <c r="K28" s="194" t="s">
        <v>40</v>
      </c>
      <c r="L28" s="175" t="s">
        <v>41</v>
      </c>
      <c r="M28" s="175" t="s">
        <v>238</v>
      </c>
    </row>
    <row r="29" spans="1:13" x14ac:dyDescent="0.25">
      <c r="A29" s="173"/>
      <c r="B29" s="197"/>
      <c r="C29" s="198"/>
      <c r="D29" s="196"/>
      <c r="E29" s="182"/>
      <c r="F29" s="192"/>
      <c r="G29" s="192"/>
      <c r="H29" s="192"/>
      <c r="I29" s="194"/>
      <c r="J29" s="194"/>
      <c r="K29" s="194"/>
      <c r="L29" s="175"/>
      <c r="M29" s="175"/>
    </row>
    <row r="30" spans="1:13" x14ac:dyDescent="0.25">
      <c r="A30" s="173"/>
      <c r="B30" s="197"/>
      <c r="C30" s="198"/>
      <c r="D30" s="196"/>
      <c r="E30" s="182"/>
      <c r="F30" s="192"/>
      <c r="G30" s="192"/>
      <c r="H30" s="192"/>
      <c r="I30" s="194"/>
      <c r="J30" s="194"/>
      <c r="K30" s="194"/>
      <c r="L30" s="175"/>
      <c r="M30" s="175"/>
    </row>
    <row r="31" spans="1:13" x14ac:dyDescent="0.25">
      <c r="A31" s="173">
        <v>6</v>
      </c>
      <c r="B31" s="177" t="s">
        <v>42</v>
      </c>
      <c r="C31" s="173" t="s">
        <v>43</v>
      </c>
      <c r="D31" s="196" t="s">
        <v>44</v>
      </c>
      <c r="E31" s="182" t="s">
        <v>45</v>
      </c>
      <c r="F31" s="192">
        <v>72000</v>
      </c>
      <c r="G31" s="192">
        <v>6000</v>
      </c>
      <c r="H31" s="192">
        <v>24000</v>
      </c>
      <c r="I31" s="194" t="s">
        <v>192</v>
      </c>
      <c r="J31" s="194" t="s">
        <v>46</v>
      </c>
      <c r="K31" s="194" t="s">
        <v>47</v>
      </c>
      <c r="L31" s="175" t="s">
        <v>48</v>
      </c>
      <c r="M31" s="175" t="s">
        <v>215</v>
      </c>
    </row>
    <row r="32" spans="1:13" x14ac:dyDescent="0.25">
      <c r="A32" s="173"/>
      <c r="B32" s="177"/>
      <c r="C32" s="173"/>
      <c r="D32" s="196"/>
      <c r="E32" s="182"/>
      <c r="F32" s="192"/>
      <c r="G32" s="192"/>
      <c r="H32" s="192"/>
      <c r="I32" s="194"/>
      <c r="J32" s="194"/>
      <c r="K32" s="194"/>
      <c r="L32" s="175"/>
      <c r="M32" s="175"/>
    </row>
    <row r="33" spans="1:13" x14ac:dyDescent="0.25">
      <c r="A33" s="173"/>
      <c r="B33" s="177"/>
      <c r="C33" s="173"/>
      <c r="D33" s="196"/>
      <c r="E33" s="182"/>
      <c r="F33" s="192"/>
      <c r="G33" s="192"/>
      <c r="H33" s="192"/>
      <c r="I33" s="194"/>
      <c r="J33" s="194"/>
      <c r="K33" s="194"/>
      <c r="L33" s="175"/>
      <c r="M33" s="175"/>
    </row>
    <row r="34" spans="1:13" x14ac:dyDescent="0.25">
      <c r="A34" s="173"/>
      <c r="B34" s="177"/>
      <c r="C34" s="173"/>
      <c r="D34" s="196"/>
      <c r="E34" s="182"/>
      <c r="F34" s="192"/>
      <c r="G34" s="192"/>
      <c r="H34" s="192"/>
      <c r="I34" s="194"/>
      <c r="J34" s="194"/>
      <c r="K34" s="194"/>
      <c r="L34" s="175"/>
      <c r="M34" s="175"/>
    </row>
    <row r="35" spans="1:13" x14ac:dyDescent="0.25">
      <c r="A35" s="173">
        <v>7</v>
      </c>
      <c r="B35" s="177" t="s">
        <v>49</v>
      </c>
      <c r="C35" s="173" t="s">
        <v>50</v>
      </c>
      <c r="D35" s="196" t="s">
        <v>51</v>
      </c>
      <c r="E35" s="182" t="s">
        <v>52</v>
      </c>
      <c r="F35" s="192">
        <v>49200</v>
      </c>
      <c r="G35" s="192">
        <v>4100</v>
      </c>
      <c r="H35" s="193"/>
      <c r="I35" s="194" t="s">
        <v>198</v>
      </c>
      <c r="J35" s="194" t="s">
        <v>53</v>
      </c>
      <c r="K35" s="194" t="s">
        <v>54</v>
      </c>
      <c r="L35" s="175" t="s">
        <v>55</v>
      </c>
      <c r="M35" s="175" t="s">
        <v>239</v>
      </c>
    </row>
    <row r="36" spans="1:13" x14ac:dyDescent="0.25">
      <c r="A36" s="173"/>
      <c r="B36" s="177"/>
      <c r="C36" s="173"/>
      <c r="D36" s="196"/>
      <c r="E36" s="182"/>
      <c r="F36" s="192"/>
      <c r="G36" s="192"/>
      <c r="H36" s="193"/>
      <c r="I36" s="194"/>
      <c r="J36" s="194"/>
      <c r="K36" s="194"/>
      <c r="L36" s="175"/>
      <c r="M36" s="175"/>
    </row>
    <row r="37" spans="1:13" x14ac:dyDescent="0.25">
      <c r="A37" s="173"/>
      <c r="B37" s="177"/>
      <c r="C37" s="173"/>
      <c r="D37" s="196"/>
      <c r="E37" s="182"/>
      <c r="F37" s="192"/>
      <c r="G37" s="192"/>
      <c r="H37" s="193"/>
      <c r="I37" s="194"/>
      <c r="J37" s="194"/>
      <c r="K37" s="194"/>
      <c r="L37" s="175"/>
      <c r="M37" s="175"/>
    </row>
    <row r="38" spans="1:13" x14ac:dyDescent="0.25">
      <c r="A38" s="173"/>
      <c r="B38" s="177"/>
      <c r="C38" s="173"/>
      <c r="D38" s="196"/>
      <c r="E38" s="182"/>
      <c r="F38" s="192"/>
      <c r="G38" s="192"/>
      <c r="H38" s="193"/>
      <c r="I38" s="194"/>
      <c r="J38" s="194"/>
      <c r="K38" s="194"/>
      <c r="L38" s="175"/>
      <c r="M38" s="175"/>
    </row>
    <row r="39" spans="1:13" x14ac:dyDescent="0.25">
      <c r="A39" s="173">
        <v>8</v>
      </c>
      <c r="B39" s="197" t="s">
        <v>219</v>
      </c>
      <c r="C39" s="173" t="s">
        <v>56</v>
      </c>
      <c r="D39" s="196" t="s">
        <v>57</v>
      </c>
      <c r="E39" s="182" t="s">
        <v>58</v>
      </c>
      <c r="F39" s="192">
        <v>66000</v>
      </c>
      <c r="G39" s="192">
        <v>5500</v>
      </c>
      <c r="H39" s="193"/>
      <c r="I39" s="194" t="s">
        <v>195</v>
      </c>
      <c r="J39" s="194" t="s">
        <v>59</v>
      </c>
      <c r="K39" s="194" t="s">
        <v>60</v>
      </c>
      <c r="L39" s="175" t="s">
        <v>61</v>
      </c>
      <c r="M39" s="175" t="s">
        <v>168</v>
      </c>
    </row>
    <row r="40" spans="1:13" x14ac:dyDescent="0.25">
      <c r="A40" s="173"/>
      <c r="B40" s="197"/>
      <c r="C40" s="173"/>
      <c r="D40" s="196"/>
      <c r="E40" s="182"/>
      <c r="F40" s="192"/>
      <c r="G40" s="192"/>
      <c r="H40" s="193"/>
      <c r="I40" s="194"/>
      <c r="J40" s="194"/>
      <c r="K40" s="194"/>
      <c r="L40" s="175"/>
      <c r="M40" s="175"/>
    </row>
    <row r="41" spans="1:13" x14ac:dyDescent="0.25">
      <c r="A41" s="173"/>
      <c r="B41" s="197"/>
      <c r="C41" s="173"/>
      <c r="D41" s="196"/>
      <c r="E41" s="182"/>
      <c r="F41" s="192"/>
      <c r="G41" s="192"/>
      <c r="H41" s="193"/>
      <c r="I41" s="194"/>
      <c r="J41" s="194"/>
      <c r="K41" s="194"/>
      <c r="L41" s="175"/>
      <c r="M41" s="175"/>
    </row>
    <row r="42" spans="1:13" x14ac:dyDescent="0.25">
      <c r="A42" s="173"/>
      <c r="B42" s="197"/>
      <c r="C42" s="173"/>
      <c r="D42" s="196"/>
      <c r="E42" s="182"/>
      <c r="F42" s="192"/>
      <c r="G42" s="192"/>
      <c r="H42" s="193"/>
      <c r="I42" s="194"/>
      <c r="J42" s="194"/>
      <c r="K42" s="194"/>
      <c r="L42" s="175"/>
      <c r="M42" s="175"/>
    </row>
    <row r="43" spans="1:13" x14ac:dyDescent="0.25">
      <c r="A43" s="173">
        <v>9</v>
      </c>
      <c r="B43" s="177" t="s">
        <v>62</v>
      </c>
      <c r="C43" s="173" t="s">
        <v>63</v>
      </c>
      <c r="D43" s="196" t="s">
        <v>64</v>
      </c>
      <c r="E43" s="182" t="s">
        <v>65</v>
      </c>
      <c r="F43" s="192">
        <v>4981802.57</v>
      </c>
      <c r="G43" s="192">
        <v>207575.1</v>
      </c>
      <c r="H43" s="193"/>
      <c r="I43" s="194" t="s">
        <v>194</v>
      </c>
      <c r="J43" s="194" t="s">
        <v>66</v>
      </c>
      <c r="K43" s="194" t="s">
        <v>67</v>
      </c>
      <c r="L43" s="175" t="s">
        <v>68</v>
      </c>
      <c r="M43" s="175" t="s">
        <v>69</v>
      </c>
    </row>
    <row r="44" spans="1:13" x14ac:dyDescent="0.25">
      <c r="A44" s="173"/>
      <c r="B44" s="177"/>
      <c r="C44" s="173"/>
      <c r="D44" s="196"/>
      <c r="E44" s="182"/>
      <c r="F44" s="192"/>
      <c r="G44" s="192"/>
      <c r="H44" s="193"/>
      <c r="I44" s="194"/>
      <c r="J44" s="194"/>
      <c r="K44" s="194"/>
      <c r="L44" s="175"/>
      <c r="M44" s="175"/>
    </row>
    <row r="45" spans="1:13" x14ac:dyDescent="0.25">
      <c r="A45" s="173"/>
      <c r="B45" s="177"/>
      <c r="C45" s="173"/>
      <c r="D45" s="196"/>
      <c r="E45" s="182"/>
      <c r="F45" s="192"/>
      <c r="G45" s="192"/>
      <c r="H45" s="193"/>
      <c r="I45" s="194"/>
      <c r="J45" s="194"/>
      <c r="K45" s="194"/>
      <c r="L45" s="175"/>
      <c r="M45" s="175"/>
    </row>
    <row r="46" spans="1:13" x14ac:dyDescent="0.25">
      <c r="A46" s="173"/>
      <c r="B46" s="177"/>
      <c r="C46" s="173"/>
      <c r="D46" s="196"/>
      <c r="E46" s="182"/>
      <c r="F46" s="192"/>
      <c r="G46" s="192"/>
      <c r="H46" s="193"/>
      <c r="I46" s="194"/>
      <c r="J46" s="194"/>
      <c r="K46" s="194"/>
      <c r="L46" s="175"/>
      <c r="M46" s="175"/>
    </row>
    <row r="47" spans="1:13" x14ac:dyDescent="0.25">
      <c r="A47" s="173"/>
      <c r="B47" s="177"/>
      <c r="C47" s="173"/>
      <c r="D47" s="196"/>
      <c r="E47" s="182"/>
      <c r="F47" s="192"/>
      <c r="G47" s="192"/>
      <c r="H47" s="193"/>
      <c r="I47" s="194"/>
      <c r="J47" s="194"/>
      <c r="K47" s="194"/>
      <c r="L47" s="175"/>
      <c r="M47" s="175"/>
    </row>
    <row r="48" spans="1:13" x14ac:dyDescent="0.25">
      <c r="A48" s="173">
        <v>10</v>
      </c>
      <c r="B48" s="177" t="s">
        <v>70</v>
      </c>
      <c r="C48" s="173" t="s">
        <v>71</v>
      </c>
      <c r="D48" s="196" t="s">
        <v>72</v>
      </c>
      <c r="E48" s="182" t="s">
        <v>73</v>
      </c>
      <c r="F48" s="192">
        <v>21900</v>
      </c>
      <c r="G48" s="192">
        <v>1825</v>
      </c>
      <c r="H48" s="193"/>
      <c r="I48" s="194" t="s">
        <v>193</v>
      </c>
      <c r="J48" s="194" t="s">
        <v>74</v>
      </c>
      <c r="K48" s="194" t="s">
        <v>75</v>
      </c>
      <c r="L48" s="175" t="s">
        <v>76</v>
      </c>
      <c r="M48" s="175" t="s">
        <v>240</v>
      </c>
    </row>
    <row r="49" spans="1:13" x14ac:dyDescent="0.25">
      <c r="A49" s="173"/>
      <c r="B49" s="177"/>
      <c r="C49" s="173"/>
      <c r="D49" s="196"/>
      <c r="E49" s="182"/>
      <c r="F49" s="192"/>
      <c r="G49" s="192"/>
      <c r="H49" s="193"/>
      <c r="I49" s="194"/>
      <c r="J49" s="194"/>
      <c r="K49" s="194"/>
      <c r="L49" s="175"/>
      <c r="M49" s="175"/>
    </row>
    <row r="50" spans="1:13" x14ac:dyDescent="0.25">
      <c r="A50" s="173"/>
      <c r="B50" s="177"/>
      <c r="C50" s="173"/>
      <c r="D50" s="196"/>
      <c r="E50" s="182"/>
      <c r="F50" s="192"/>
      <c r="G50" s="192"/>
      <c r="H50" s="193"/>
      <c r="I50" s="194"/>
      <c r="J50" s="194"/>
      <c r="K50" s="194"/>
      <c r="L50" s="175"/>
      <c r="M50" s="175"/>
    </row>
    <row r="51" spans="1:13" x14ac:dyDescent="0.25">
      <c r="A51" s="173">
        <v>11</v>
      </c>
      <c r="B51" s="177" t="s">
        <v>77</v>
      </c>
      <c r="C51" s="173" t="s">
        <v>78</v>
      </c>
      <c r="D51" s="196" t="s">
        <v>64</v>
      </c>
      <c r="E51" s="182" t="s">
        <v>79</v>
      </c>
      <c r="F51" s="192">
        <v>11992856.26</v>
      </c>
      <c r="G51" s="192">
        <v>499702.34</v>
      </c>
      <c r="H51" s="193"/>
      <c r="I51" s="194" t="s">
        <v>196</v>
      </c>
      <c r="J51" s="194" t="s">
        <v>80</v>
      </c>
      <c r="K51" s="194" t="s">
        <v>81</v>
      </c>
      <c r="L51" s="175" t="s">
        <v>82</v>
      </c>
      <c r="M51" s="175" t="s">
        <v>69</v>
      </c>
    </row>
    <row r="52" spans="1:13" x14ac:dyDescent="0.25">
      <c r="A52" s="173"/>
      <c r="B52" s="177"/>
      <c r="C52" s="173"/>
      <c r="D52" s="196"/>
      <c r="E52" s="182"/>
      <c r="F52" s="192"/>
      <c r="G52" s="192"/>
      <c r="H52" s="193"/>
      <c r="I52" s="194"/>
      <c r="J52" s="194"/>
      <c r="K52" s="194"/>
      <c r="L52" s="175"/>
      <c r="M52" s="175"/>
    </row>
    <row r="53" spans="1:13" x14ac:dyDescent="0.25">
      <c r="A53" s="173"/>
      <c r="B53" s="177"/>
      <c r="C53" s="173"/>
      <c r="D53" s="196"/>
      <c r="E53" s="182"/>
      <c r="F53" s="192"/>
      <c r="G53" s="192"/>
      <c r="H53" s="193"/>
      <c r="I53" s="194"/>
      <c r="J53" s="194"/>
      <c r="K53" s="194"/>
      <c r="L53" s="175"/>
      <c r="M53" s="175"/>
    </row>
    <row r="54" spans="1:13" x14ac:dyDescent="0.25">
      <c r="A54" s="173"/>
      <c r="B54" s="177"/>
      <c r="C54" s="173"/>
      <c r="D54" s="196"/>
      <c r="E54" s="182"/>
      <c r="F54" s="192"/>
      <c r="G54" s="192"/>
      <c r="H54" s="193"/>
      <c r="I54" s="194"/>
      <c r="J54" s="194"/>
      <c r="K54" s="194"/>
      <c r="L54" s="175"/>
      <c r="M54" s="175"/>
    </row>
    <row r="55" spans="1:13" x14ac:dyDescent="0.25">
      <c r="A55" s="173"/>
      <c r="B55" s="177"/>
      <c r="C55" s="173"/>
      <c r="D55" s="196"/>
      <c r="E55" s="182"/>
      <c r="F55" s="192"/>
      <c r="G55" s="192"/>
      <c r="H55" s="193"/>
      <c r="I55" s="194"/>
      <c r="J55" s="194"/>
      <c r="K55" s="194"/>
      <c r="L55" s="175"/>
      <c r="M55" s="175"/>
    </row>
    <row r="56" spans="1:13" x14ac:dyDescent="0.25">
      <c r="A56" s="173">
        <v>12</v>
      </c>
      <c r="B56" s="177" t="s">
        <v>209</v>
      </c>
      <c r="C56" s="195" t="s">
        <v>83</v>
      </c>
      <c r="D56" s="196" t="s">
        <v>64</v>
      </c>
      <c r="E56" s="182" t="s">
        <v>84</v>
      </c>
      <c r="F56" s="192">
        <v>3695988.02</v>
      </c>
      <c r="G56" s="193">
        <v>307999</v>
      </c>
      <c r="H56" s="193"/>
      <c r="I56" s="194" t="s">
        <v>197</v>
      </c>
      <c r="J56" s="194" t="s">
        <v>85</v>
      </c>
      <c r="K56" s="194" t="s">
        <v>81</v>
      </c>
      <c r="L56" s="175" t="s">
        <v>86</v>
      </c>
      <c r="M56" s="175" t="s">
        <v>69</v>
      </c>
    </row>
    <row r="57" spans="1:13" x14ac:dyDescent="0.25">
      <c r="A57" s="173"/>
      <c r="B57" s="177"/>
      <c r="C57" s="195"/>
      <c r="D57" s="196"/>
      <c r="E57" s="182"/>
      <c r="F57" s="192"/>
      <c r="G57" s="193"/>
      <c r="H57" s="193"/>
      <c r="I57" s="194"/>
      <c r="J57" s="194"/>
      <c r="K57" s="194"/>
      <c r="L57" s="175"/>
      <c r="M57" s="175"/>
    </row>
    <row r="58" spans="1:13" x14ac:dyDescent="0.25">
      <c r="A58" s="173"/>
      <c r="B58" s="177"/>
      <c r="C58" s="195"/>
      <c r="D58" s="196"/>
      <c r="E58" s="182"/>
      <c r="F58" s="192"/>
      <c r="G58" s="193"/>
      <c r="H58" s="193"/>
      <c r="I58" s="194"/>
      <c r="J58" s="194"/>
      <c r="K58" s="194"/>
      <c r="L58" s="175"/>
      <c r="M58" s="175"/>
    </row>
    <row r="59" spans="1:13" x14ac:dyDescent="0.25">
      <c r="A59" s="173"/>
      <c r="B59" s="177"/>
      <c r="C59" s="195"/>
      <c r="D59" s="196"/>
      <c r="E59" s="182"/>
      <c r="F59" s="192"/>
      <c r="G59" s="193"/>
      <c r="H59" s="193"/>
      <c r="I59" s="194"/>
      <c r="J59" s="194"/>
      <c r="K59" s="194"/>
      <c r="L59" s="175"/>
      <c r="M59" s="175"/>
    </row>
    <row r="60" spans="1:13" x14ac:dyDescent="0.25">
      <c r="A60" s="173">
        <v>13</v>
      </c>
      <c r="B60" s="177" t="s">
        <v>87</v>
      </c>
      <c r="C60" s="173" t="s">
        <v>88</v>
      </c>
      <c r="D60" s="173" t="s">
        <v>89</v>
      </c>
      <c r="E60" s="191" t="s">
        <v>90</v>
      </c>
      <c r="F60" s="180">
        <v>396984.8</v>
      </c>
      <c r="G60" s="180">
        <v>33082.06</v>
      </c>
      <c r="H60" s="183"/>
      <c r="I60" s="173" t="s">
        <v>187</v>
      </c>
      <c r="J60" s="173" t="s">
        <v>91</v>
      </c>
      <c r="K60" s="173" t="s">
        <v>92</v>
      </c>
      <c r="L60" s="175" t="s">
        <v>93</v>
      </c>
      <c r="M60" s="175" t="s">
        <v>94</v>
      </c>
    </row>
    <row r="61" spans="1:13" x14ac:dyDescent="0.25">
      <c r="A61" s="173"/>
      <c r="B61" s="177"/>
      <c r="C61" s="173"/>
      <c r="D61" s="173"/>
      <c r="E61" s="191"/>
      <c r="F61" s="180"/>
      <c r="G61" s="180"/>
      <c r="H61" s="183"/>
      <c r="I61" s="173"/>
      <c r="J61" s="173"/>
      <c r="K61" s="173"/>
      <c r="L61" s="175"/>
      <c r="M61" s="175"/>
    </row>
    <row r="62" spans="1:13" x14ac:dyDescent="0.25">
      <c r="A62" s="173"/>
      <c r="B62" s="177"/>
      <c r="C62" s="173"/>
      <c r="D62" s="173"/>
      <c r="E62" s="191"/>
      <c r="F62" s="180"/>
      <c r="G62" s="180"/>
      <c r="H62" s="183"/>
      <c r="I62" s="173"/>
      <c r="J62" s="173"/>
      <c r="K62" s="173"/>
      <c r="L62" s="175"/>
      <c r="M62" s="175"/>
    </row>
    <row r="63" spans="1:13" x14ac:dyDescent="0.25">
      <c r="A63" s="173"/>
      <c r="B63" s="177"/>
      <c r="C63" s="173"/>
      <c r="D63" s="173"/>
      <c r="E63" s="191"/>
      <c r="F63" s="180"/>
      <c r="G63" s="180"/>
      <c r="H63" s="183"/>
      <c r="I63" s="173"/>
      <c r="J63" s="173"/>
      <c r="K63" s="173"/>
      <c r="L63" s="175"/>
      <c r="M63" s="175"/>
    </row>
    <row r="64" spans="1:13" x14ac:dyDescent="0.25">
      <c r="A64" s="173"/>
      <c r="B64" s="177"/>
      <c r="C64" s="173"/>
      <c r="D64" s="173"/>
      <c r="E64" s="191"/>
      <c r="F64" s="180"/>
      <c r="G64" s="180"/>
      <c r="H64" s="183"/>
      <c r="I64" s="173"/>
      <c r="J64" s="173"/>
      <c r="K64" s="173"/>
      <c r="L64" s="175"/>
      <c r="M64" s="175"/>
    </row>
    <row r="65" spans="1:13" x14ac:dyDescent="0.25">
      <c r="A65" s="173"/>
      <c r="B65" s="177"/>
      <c r="C65" s="173"/>
      <c r="D65" s="173"/>
      <c r="E65" s="191"/>
      <c r="F65" s="180"/>
      <c r="G65" s="180"/>
      <c r="H65" s="183"/>
      <c r="I65" s="173"/>
      <c r="J65" s="173"/>
      <c r="K65" s="173"/>
      <c r="L65" s="175"/>
      <c r="M65" s="175"/>
    </row>
    <row r="66" spans="1:13" x14ac:dyDescent="0.25">
      <c r="A66" s="173"/>
      <c r="B66" s="177"/>
      <c r="C66" s="173"/>
      <c r="D66" s="173"/>
      <c r="E66" s="191"/>
      <c r="F66" s="180"/>
      <c r="G66" s="180"/>
      <c r="H66" s="183"/>
      <c r="I66" s="173"/>
      <c r="J66" s="173"/>
      <c r="K66" s="173"/>
      <c r="L66" s="175"/>
      <c r="M66" s="175"/>
    </row>
    <row r="67" spans="1:13" x14ac:dyDescent="0.25">
      <c r="A67" s="173"/>
      <c r="B67" s="177"/>
      <c r="C67" s="173"/>
      <c r="D67" s="173"/>
      <c r="E67" s="191"/>
      <c r="F67" s="180"/>
      <c r="G67" s="180"/>
      <c r="H67" s="183"/>
      <c r="I67" s="173"/>
      <c r="J67" s="173"/>
      <c r="K67" s="173"/>
      <c r="L67" s="175"/>
      <c r="M67" s="175"/>
    </row>
    <row r="68" spans="1:13" x14ac:dyDescent="0.25">
      <c r="A68" s="173">
        <v>14</v>
      </c>
      <c r="B68" s="177" t="s">
        <v>95</v>
      </c>
      <c r="C68" s="173" t="s">
        <v>96</v>
      </c>
      <c r="D68" s="173" t="s">
        <v>97</v>
      </c>
      <c r="E68" s="190" t="s">
        <v>98</v>
      </c>
      <c r="F68" s="180">
        <v>390938</v>
      </c>
      <c r="G68" s="180">
        <v>65156.33</v>
      </c>
      <c r="H68" s="183"/>
      <c r="I68" s="173" t="s">
        <v>186</v>
      </c>
      <c r="J68" s="181" t="s">
        <v>99</v>
      </c>
      <c r="K68" s="173" t="s">
        <v>100</v>
      </c>
      <c r="L68" s="175" t="s">
        <v>245</v>
      </c>
      <c r="M68" s="175" t="s">
        <v>241</v>
      </c>
    </row>
    <row r="69" spans="1:13" x14ac:dyDescent="0.25">
      <c r="A69" s="173"/>
      <c r="B69" s="177"/>
      <c r="C69" s="173"/>
      <c r="D69" s="173"/>
      <c r="E69" s="190"/>
      <c r="F69" s="180"/>
      <c r="G69" s="180"/>
      <c r="H69" s="183"/>
      <c r="I69" s="173"/>
      <c r="J69" s="181"/>
      <c r="K69" s="173"/>
      <c r="L69" s="175"/>
      <c r="M69" s="175"/>
    </row>
    <row r="70" spans="1:13" x14ac:dyDescent="0.25">
      <c r="A70" s="173">
        <v>15</v>
      </c>
      <c r="B70" s="177" t="s">
        <v>210</v>
      </c>
      <c r="C70" s="181" t="s">
        <v>101</v>
      </c>
      <c r="D70" s="173" t="s">
        <v>102</v>
      </c>
      <c r="E70" s="182" t="s">
        <v>103</v>
      </c>
      <c r="F70" s="180">
        <v>589296</v>
      </c>
      <c r="G70" s="180">
        <v>98216</v>
      </c>
      <c r="H70" s="183"/>
      <c r="I70" s="173" t="s">
        <v>185</v>
      </c>
      <c r="J70" s="181" t="s">
        <v>104</v>
      </c>
      <c r="K70" s="173" t="s">
        <v>105</v>
      </c>
      <c r="L70" s="175" t="s">
        <v>235</v>
      </c>
      <c r="M70" s="186" t="s">
        <v>169</v>
      </c>
    </row>
    <row r="71" spans="1:13" x14ac:dyDescent="0.25">
      <c r="A71" s="173"/>
      <c r="B71" s="177"/>
      <c r="C71" s="181"/>
      <c r="D71" s="173"/>
      <c r="E71" s="182"/>
      <c r="F71" s="180"/>
      <c r="G71" s="180"/>
      <c r="H71" s="183"/>
      <c r="I71" s="173"/>
      <c r="J71" s="181"/>
      <c r="K71" s="173"/>
      <c r="L71" s="175"/>
      <c r="M71" s="187"/>
    </row>
    <row r="72" spans="1:13" x14ac:dyDescent="0.25">
      <c r="A72" s="173"/>
      <c r="B72" s="177"/>
      <c r="C72" s="181"/>
      <c r="D72" s="173"/>
      <c r="E72" s="182"/>
      <c r="F72" s="180"/>
      <c r="G72" s="180"/>
      <c r="H72" s="183"/>
      <c r="I72" s="173"/>
      <c r="J72" s="181"/>
      <c r="K72" s="173"/>
      <c r="L72" s="175"/>
      <c r="M72" s="187"/>
    </row>
    <row r="73" spans="1:13" x14ac:dyDescent="0.25">
      <c r="A73" s="173"/>
      <c r="B73" s="177"/>
      <c r="C73" s="181"/>
      <c r="D73" s="173"/>
      <c r="E73" s="182"/>
      <c r="F73" s="180"/>
      <c r="G73" s="180"/>
      <c r="H73" s="183"/>
      <c r="I73" s="173"/>
      <c r="J73" s="181"/>
      <c r="K73" s="173"/>
      <c r="L73" s="175"/>
      <c r="M73" s="187"/>
    </row>
    <row r="74" spans="1:13" x14ac:dyDescent="0.25">
      <c r="A74" s="173"/>
      <c r="B74" s="177"/>
      <c r="C74" s="181"/>
      <c r="D74" s="173"/>
      <c r="E74" s="182"/>
      <c r="F74" s="180"/>
      <c r="G74" s="180"/>
      <c r="H74" s="183"/>
      <c r="I74" s="173"/>
      <c r="J74" s="181"/>
      <c r="K74" s="173"/>
      <c r="L74" s="175"/>
      <c r="M74" s="187"/>
    </row>
    <row r="75" spans="1:13" x14ac:dyDescent="0.25">
      <c r="A75" s="173"/>
      <c r="B75" s="177"/>
      <c r="C75" s="181"/>
      <c r="D75" s="173"/>
      <c r="E75" s="182"/>
      <c r="F75" s="180"/>
      <c r="G75" s="180"/>
      <c r="H75" s="183"/>
      <c r="I75" s="173"/>
      <c r="J75" s="181"/>
      <c r="K75" s="173"/>
      <c r="L75" s="175"/>
      <c r="M75" s="187"/>
    </row>
    <row r="76" spans="1:13" x14ac:dyDescent="0.25">
      <c r="A76" s="173"/>
      <c r="B76" s="177"/>
      <c r="C76" s="181"/>
      <c r="D76" s="173"/>
      <c r="E76" s="182"/>
      <c r="F76" s="180"/>
      <c r="G76" s="180"/>
      <c r="H76" s="183"/>
      <c r="I76" s="173"/>
      <c r="J76" s="181"/>
      <c r="K76" s="173"/>
      <c r="L76" s="175"/>
      <c r="M76" s="188"/>
    </row>
    <row r="77" spans="1:13" x14ac:dyDescent="0.25">
      <c r="A77" s="173">
        <v>16</v>
      </c>
      <c r="B77" s="177" t="s">
        <v>106</v>
      </c>
      <c r="C77" s="173" t="s">
        <v>107</v>
      </c>
      <c r="D77" s="189" t="s">
        <v>108</v>
      </c>
      <c r="E77" s="182" t="s">
        <v>153</v>
      </c>
      <c r="F77" s="180">
        <v>30000000</v>
      </c>
      <c r="G77" s="180">
        <v>10000000</v>
      </c>
      <c r="H77" s="183"/>
      <c r="I77" s="173" t="s">
        <v>184</v>
      </c>
      <c r="J77" s="181" t="s">
        <v>109</v>
      </c>
      <c r="K77" s="173" t="s">
        <v>110</v>
      </c>
      <c r="L77" s="175" t="s">
        <v>170</v>
      </c>
      <c r="M77" s="176" t="s">
        <v>130</v>
      </c>
    </row>
    <row r="78" spans="1:13" x14ac:dyDescent="0.25">
      <c r="A78" s="173"/>
      <c r="B78" s="177"/>
      <c r="C78" s="173"/>
      <c r="D78" s="189"/>
      <c r="E78" s="182"/>
      <c r="F78" s="180"/>
      <c r="G78" s="180"/>
      <c r="H78" s="183"/>
      <c r="I78" s="173"/>
      <c r="J78" s="181"/>
      <c r="K78" s="173"/>
      <c r="L78" s="175"/>
      <c r="M78" s="176"/>
    </row>
    <row r="79" spans="1:13" x14ac:dyDescent="0.25">
      <c r="A79" s="173"/>
      <c r="B79" s="177"/>
      <c r="C79" s="173"/>
      <c r="D79" s="189"/>
      <c r="E79" s="182"/>
      <c r="F79" s="180"/>
      <c r="G79" s="180"/>
      <c r="H79" s="183"/>
      <c r="I79" s="173"/>
      <c r="J79" s="181"/>
      <c r="K79" s="173"/>
      <c r="L79" s="175"/>
      <c r="M79" s="176"/>
    </row>
    <row r="80" spans="1:13" x14ac:dyDescent="0.25">
      <c r="A80" s="173"/>
      <c r="B80" s="177"/>
      <c r="C80" s="173"/>
      <c r="D80" s="189"/>
      <c r="E80" s="182"/>
      <c r="F80" s="180"/>
      <c r="G80" s="180"/>
      <c r="H80" s="183"/>
      <c r="I80" s="173"/>
      <c r="J80" s="181"/>
      <c r="K80" s="173"/>
      <c r="L80" s="175"/>
      <c r="M80" s="176"/>
    </row>
    <row r="81" spans="1:13" x14ac:dyDescent="0.25">
      <c r="A81" s="173"/>
      <c r="B81" s="177"/>
      <c r="C81" s="173"/>
      <c r="D81" s="189"/>
      <c r="E81" s="182"/>
      <c r="F81" s="180"/>
      <c r="G81" s="180"/>
      <c r="H81" s="183"/>
      <c r="I81" s="173"/>
      <c r="J81" s="181"/>
      <c r="K81" s="173"/>
      <c r="L81" s="175"/>
      <c r="M81" s="176"/>
    </row>
    <row r="82" spans="1:13" x14ac:dyDescent="0.25">
      <c r="A82" s="173"/>
      <c r="B82" s="177"/>
      <c r="C82" s="173"/>
      <c r="D82" s="189"/>
      <c r="E82" s="182"/>
      <c r="F82" s="180"/>
      <c r="G82" s="180"/>
      <c r="H82" s="183"/>
      <c r="I82" s="173"/>
      <c r="J82" s="181"/>
      <c r="K82" s="173"/>
      <c r="L82" s="175"/>
      <c r="M82" s="176"/>
    </row>
    <row r="83" spans="1:13" x14ac:dyDescent="0.25">
      <c r="A83" s="173"/>
      <c r="B83" s="177"/>
      <c r="C83" s="173"/>
      <c r="D83" s="189"/>
      <c r="E83" s="182"/>
      <c r="F83" s="180"/>
      <c r="G83" s="180"/>
      <c r="H83" s="183"/>
      <c r="I83" s="173"/>
      <c r="J83" s="181"/>
      <c r="K83" s="173"/>
      <c r="L83" s="175"/>
      <c r="M83" s="176"/>
    </row>
    <row r="84" spans="1:13" x14ac:dyDescent="0.25">
      <c r="A84" s="173"/>
      <c r="B84" s="177"/>
      <c r="C84" s="173"/>
      <c r="D84" s="189"/>
      <c r="E84" s="182"/>
      <c r="F84" s="180"/>
      <c r="G84" s="180"/>
      <c r="H84" s="183"/>
      <c r="I84" s="173"/>
      <c r="J84" s="181"/>
      <c r="K84" s="173"/>
      <c r="L84" s="175"/>
      <c r="M84" s="176"/>
    </row>
    <row r="85" spans="1:13" x14ac:dyDescent="0.25">
      <c r="A85" s="173"/>
      <c r="B85" s="177"/>
      <c r="C85" s="173"/>
      <c r="D85" s="189"/>
      <c r="E85" s="182"/>
      <c r="F85" s="180"/>
      <c r="G85" s="180"/>
      <c r="H85" s="183"/>
      <c r="I85" s="173"/>
      <c r="J85" s="181"/>
      <c r="K85" s="173"/>
      <c r="L85" s="175"/>
      <c r="M85" s="176"/>
    </row>
    <row r="86" spans="1:13" x14ac:dyDescent="0.25">
      <c r="A86" s="173"/>
      <c r="B86" s="177"/>
      <c r="C86" s="173"/>
      <c r="D86" s="189"/>
      <c r="E86" s="182"/>
      <c r="F86" s="180"/>
      <c r="G86" s="180"/>
      <c r="H86" s="183"/>
      <c r="I86" s="173"/>
      <c r="J86" s="181"/>
      <c r="K86" s="173"/>
      <c r="L86" s="175"/>
      <c r="M86" s="176"/>
    </row>
    <row r="87" spans="1:13" x14ac:dyDescent="0.25">
      <c r="A87" s="173"/>
      <c r="B87" s="177"/>
      <c r="C87" s="173"/>
      <c r="D87" s="189"/>
      <c r="E87" s="182"/>
      <c r="F87" s="180"/>
      <c r="G87" s="180"/>
      <c r="H87" s="183"/>
      <c r="I87" s="173"/>
      <c r="J87" s="181"/>
      <c r="K87" s="173"/>
      <c r="L87" s="175"/>
      <c r="M87" s="176"/>
    </row>
    <row r="88" spans="1:13" x14ac:dyDescent="0.25">
      <c r="A88" s="173"/>
      <c r="B88" s="177"/>
      <c r="C88" s="173"/>
      <c r="D88" s="189"/>
      <c r="E88" s="182"/>
      <c r="F88" s="180"/>
      <c r="G88" s="180"/>
      <c r="H88" s="183"/>
      <c r="I88" s="173"/>
      <c r="J88" s="181"/>
      <c r="K88" s="173"/>
      <c r="L88" s="175"/>
      <c r="M88" s="176"/>
    </row>
    <row r="89" spans="1:13" x14ac:dyDescent="0.25">
      <c r="A89" s="173">
        <v>17</v>
      </c>
      <c r="B89" s="177" t="s">
        <v>211</v>
      </c>
      <c r="C89" s="184" t="s">
        <v>171</v>
      </c>
      <c r="D89" s="178" t="s">
        <v>111</v>
      </c>
      <c r="E89" s="182" t="s">
        <v>112</v>
      </c>
      <c r="F89" s="180">
        <v>959639.8</v>
      </c>
      <c r="G89" s="180">
        <v>319879.93</v>
      </c>
      <c r="H89" s="185">
        <v>479819.9</v>
      </c>
      <c r="I89" s="173" t="s">
        <v>183</v>
      </c>
      <c r="J89" s="181" t="s">
        <v>172</v>
      </c>
      <c r="K89" s="173" t="s">
        <v>113</v>
      </c>
      <c r="L89" s="175" t="s">
        <v>229</v>
      </c>
      <c r="M89" s="175" t="s">
        <v>242</v>
      </c>
    </row>
    <row r="90" spans="1:13" x14ac:dyDescent="0.25">
      <c r="A90" s="173"/>
      <c r="B90" s="177"/>
      <c r="C90" s="184"/>
      <c r="D90" s="178"/>
      <c r="E90" s="182"/>
      <c r="F90" s="180"/>
      <c r="G90" s="180"/>
      <c r="H90" s="185"/>
      <c r="I90" s="173"/>
      <c r="J90" s="181"/>
      <c r="K90" s="173"/>
      <c r="L90" s="175"/>
      <c r="M90" s="175"/>
    </row>
    <row r="91" spans="1:13" x14ac:dyDescent="0.25">
      <c r="A91" s="173"/>
      <c r="B91" s="177"/>
      <c r="C91" s="184"/>
      <c r="D91" s="178"/>
      <c r="E91" s="182"/>
      <c r="F91" s="180"/>
      <c r="G91" s="180"/>
      <c r="H91" s="185"/>
      <c r="I91" s="173"/>
      <c r="J91" s="181"/>
      <c r="K91" s="173"/>
      <c r="L91" s="175"/>
      <c r="M91" s="175"/>
    </row>
    <row r="92" spans="1:13" x14ac:dyDescent="0.25">
      <c r="A92" s="173"/>
      <c r="B92" s="177"/>
      <c r="C92" s="184"/>
      <c r="D92" s="178"/>
      <c r="E92" s="182"/>
      <c r="F92" s="180"/>
      <c r="G92" s="180"/>
      <c r="H92" s="185"/>
      <c r="I92" s="173"/>
      <c r="J92" s="181"/>
      <c r="K92" s="173"/>
      <c r="L92" s="175"/>
      <c r="M92" s="175"/>
    </row>
    <row r="93" spans="1:13" x14ac:dyDescent="0.25">
      <c r="A93" s="173"/>
      <c r="B93" s="177"/>
      <c r="C93" s="184"/>
      <c r="D93" s="178"/>
      <c r="E93" s="182"/>
      <c r="F93" s="180"/>
      <c r="G93" s="180"/>
      <c r="H93" s="185"/>
      <c r="I93" s="173"/>
      <c r="J93" s="181"/>
      <c r="K93" s="173"/>
      <c r="L93" s="175"/>
      <c r="M93" s="175"/>
    </row>
    <row r="94" spans="1:13" x14ac:dyDescent="0.25">
      <c r="A94" s="173"/>
      <c r="B94" s="177"/>
      <c r="C94" s="184"/>
      <c r="D94" s="178"/>
      <c r="E94" s="182"/>
      <c r="F94" s="180"/>
      <c r="G94" s="180"/>
      <c r="H94" s="185"/>
      <c r="I94" s="173"/>
      <c r="J94" s="181"/>
      <c r="K94" s="173"/>
      <c r="L94" s="175"/>
      <c r="M94" s="175"/>
    </row>
    <row r="95" spans="1:13" x14ac:dyDescent="0.25">
      <c r="A95" s="173">
        <v>18</v>
      </c>
      <c r="B95" s="177" t="s">
        <v>226</v>
      </c>
      <c r="C95" s="173" t="s">
        <v>154</v>
      </c>
      <c r="D95" s="178" t="s">
        <v>117</v>
      </c>
      <c r="E95" s="182" t="s">
        <v>118</v>
      </c>
      <c r="F95" s="180">
        <v>770400</v>
      </c>
      <c r="G95" s="180">
        <v>64200</v>
      </c>
      <c r="H95" s="183"/>
      <c r="I95" s="173" t="s">
        <v>224</v>
      </c>
      <c r="J95" s="173" t="s">
        <v>225</v>
      </c>
      <c r="K95" s="173" t="s">
        <v>227</v>
      </c>
      <c r="L95" s="175" t="s">
        <v>228</v>
      </c>
      <c r="M95" s="175" t="s">
        <v>243</v>
      </c>
    </row>
    <row r="96" spans="1:13" x14ac:dyDescent="0.25">
      <c r="A96" s="173"/>
      <c r="B96" s="177"/>
      <c r="C96" s="173"/>
      <c r="D96" s="178"/>
      <c r="E96" s="182"/>
      <c r="F96" s="180"/>
      <c r="G96" s="180"/>
      <c r="H96" s="183"/>
      <c r="I96" s="173"/>
      <c r="J96" s="173"/>
      <c r="K96" s="173"/>
      <c r="L96" s="175"/>
      <c r="M96" s="175"/>
    </row>
    <row r="97" spans="1:13" x14ac:dyDescent="0.25">
      <c r="A97" s="173"/>
      <c r="B97" s="177"/>
      <c r="C97" s="173"/>
      <c r="D97" s="178"/>
      <c r="E97" s="182"/>
      <c r="F97" s="180"/>
      <c r="G97" s="180"/>
      <c r="H97" s="183"/>
      <c r="I97" s="173"/>
      <c r="J97" s="173"/>
      <c r="K97" s="173"/>
      <c r="L97" s="175"/>
      <c r="M97" s="175"/>
    </row>
    <row r="98" spans="1:13" x14ac:dyDescent="0.25">
      <c r="A98" s="173"/>
      <c r="B98" s="177"/>
      <c r="C98" s="173"/>
      <c r="D98" s="178"/>
      <c r="E98" s="182"/>
      <c r="F98" s="180"/>
      <c r="G98" s="180"/>
      <c r="H98" s="183"/>
      <c r="I98" s="173"/>
      <c r="J98" s="173"/>
      <c r="K98" s="173"/>
      <c r="L98" s="175"/>
      <c r="M98" s="175"/>
    </row>
    <row r="99" spans="1:13" x14ac:dyDescent="0.25">
      <c r="A99" s="173"/>
      <c r="B99" s="177"/>
      <c r="C99" s="173"/>
      <c r="D99" s="178"/>
      <c r="E99" s="182"/>
      <c r="F99" s="180"/>
      <c r="G99" s="180"/>
      <c r="H99" s="183"/>
      <c r="I99" s="173"/>
      <c r="J99" s="173"/>
      <c r="K99" s="173"/>
      <c r="L99" s="175"/>
      <c r="M99" s="175"/>
    </row>
    <row r="100" spans="1:13" x14ac:dyDescent="0.25">
      <c r="A100" s="173"/>
      <c r="B100" s="177"/>
      <c r="C100" s="173"/>
      <c r="D100" s="178"/>
      <c r="E100" s="182"/>
      <c r="F100" s="180"/>
      <c r="G100" s="180"/>
      <c r="H100" s="183"/>
      <c r="I100" s="173"/>
      <c r="J100" s="173"/>
      <c r="K100" s="173"/>
      <c r="L100" s="175"/>
      <c r="M100" s="175"/>
    </row>
    <row r="101" spans="1:13" x14ac:dyDescent="0.25">
      <c r="A101" s="173"/>
      <c r="B101" s="177"/>
      <c r="C101" s="173"/>
      <c r="D101" s="178"/>
      <c r="E101" s="182"/>
      <c r="F101" s="180"/>
      <c r="G101" s="180"/>
      <c r="H101" s="183"/>
      <c r="I101" s="173"/>
      <c r="J101" s="173"/>
      <c r="K101" s="173"/>
      <c r="L101" s="175"/>
      <c r="M101" s="175"/>
    </row>
    <row r="102" spans="1:13" x14ac:dyDescent="0.25">
      <c r="A102" s="173"/>
      <c r="B102" s="177"/>
      <c r="C102" s="173"/>
      <c r="D102" s="178"/>
      <c r="E102" s="182"/>
      <c r="F102" s="180"/>
      <c r="G102" s="180"/>
      <c r="H102" s="183"/>
      <c r="I102" s="173"/>
      <c r="J102" s="173"/>
      <c r="K102" s="173"/>
      <c r="L102" s="175"/>
      <c r="M102" s="175"/>
    </row>
    <row r="103" spans="1:13" x14ac:dyDescent="0.25">
      <c r="A103" s="173"/>
      <c r="B103" s="177"/>
      <c r="C103" s="173"/>
      <c r="D103" s="178"/>
      <c r="E103" s="182"/>
      <c r="F103" s="180"/>
      <c r="G103" s="180"/>
      <c r="H103" s="183"/>
      <c r="I103" s="173"/>
      <c r="J103" s="173"/>
      <c r="K103" s="173"/>
      <c r="L103" s="175"/>
      <c r="M103" s="175"/>
    </row>
    <row r="104" spans="1:13" x14ac:dyDescent="0.25">
      <c r="A104" s="173"/>
      <c r="B104" s="177"/>
      <c r="C104" s="173"/>
      <c r="D104" s="178"/>
      <c r="E104" s="182"/>
      <c r="F104" s="180"/>
      <c r="G104" s="180"/>
      <c r="H104" s="183"/>
      <c r="I104" s="173"/>
      <c r="J104" s="173"/>
      <c r="K104" s="173"/>
      <c r="L104" s="175"/>
      <c r="M104" s="175"/>
    </row>
    <row r="105" spans="1:13" x14ac:dyDescent="0.25">
      <c r="A105" s="173"/>
      <c r="B105" s="177"/>
      <c r="C105" s="173"/>
      <c r="D105" s="178"/>
      <c r="E105" s="182"/>
      <c r="F105" s="180"/>
      <c r="G105" s="180"/>
      <c r="H105" s="183"/>
      <c r="I105" s="173"/>
      <c r="J105" s="173"/>
      <c r="K105" s="173"/>
      <c r="L105" s="175"/>
      <c r="M105" s="175"/>
    </row>
    <row r="106" spans="1:13" x14ac:dyDescent="0.25">
      <c r="A106" s="173"/>
      <c r="B106" s="177"/>
      <c r="C106" s="173"/>
      <c r="D106" s="178"/>
      <c r="E106" s="182"/>
      <c r="F106" s="180"/>
      <c r="G106" s="180"/>
      <c r="H106" s="183"/>
      <c r="I106" s="173"/>
      <c r="J106" s="173"/>
      <c r="K106" s="173"/>
      <c r="L106" s="175"/>
      <c r="M106" s="175"/>
    </row>
    <row r="107" spans="1:13" x14ac:dyDescent="0.25">
      <c r="A107" s="173"/>
      <c r="B107" s="177"/>
      <c r="C107" s="173"/>
      <c r="D107" s="178"/>
      <c r="E107" s="182"/>
      <c r="F107" s="180"/>
      <c r="G107" s="180"/>
      <c r="H107" s="183"/>
      <c r="I107" s="173"/>
      <c r="J107" s="173"/>
      <c r="K107" s="173"/>
      <c r="L107" s="175"/>
      <c r="M107" s="175"/>
    </row>
    <row r="108" spans="1:13" x14ac:dyDescent="0.25">
      <c r="A108" s="173"/>
      <c r="B108" s="177"/>
      <c r="C108" s="173"/>
      <c r="D108" s="178"/>
      <c r="E108" s="182"/>
      <c r="F108" s="180"/>
      <c r="G108" s="180"/>
      <c r="H108" s="183"/>
      <c r="I108" s="173"/>
      <c r="J108" s="173"/>
      <c r="K108" s="173"/>
      <c r="L108" s="175"/>
      <c r="M108" s="175"/>
    </row>
    <row r="109" spans="1:13" x14ac:dyDescent="0.25">
      <c r="A109" s="173"/>
      <c r="B109" s="177"/>
      <c r="C109" s="173"/>
      <c r="D109" s="178"/>
      <c r="E109" s="182"/>
      <c r="F109" s="180"/>
      <c r="G109" s="180"/>
      <c r="H109" s="183"/>
      <c r="I109" s="173"/>
      <c r="J109" s="173"/>
      <c r="K109" s="173"/>
      <c r="L109" s="175"/>
      <c r="M109" s="175"/>
    </row>
    <row r="110" spans="1:13" x14ac:dyDescent="0.25">
      <c r="A110" s="173"/>
      <c r="B110" s="177"/>
      <c r="C110" s="173"/>
      <c r="D110" s="178"/>
      <c r="E110" s="182"/>
      <c r="F110" s="180"/>
      <c r="G110" s="180"/>
      <c r="H110" s="183"/>
      <c r="I110" s="173"/>
      <c r="J110" s="173"/>
      <c r="K110" s="173"/>
      <c r="L110" s="175"/>
      <c r="M110" s="175"/>
    </row>
    <row r="111" spans="1:13" x14ac:dyDescent="0.25">
      <c r="A111" s="173">
        <v>19</v>
      </c>
      <c r="B111" s="177" t="s">
        <v>212</v>
      </c>
      <c r="C111" s="173" t="s">
        <v>158</v>
      </c>
      <c r="D111" s="178" t="s">
        <v>155</v>
      </c>
      <c r="E111" s="182" t="s">
        <v>156</v>
      </c>
      <c r="F111" s="180">
        <v>2495497.7999999998</v>
      </c>
      <c r="G111" s="180">
        <v>207958.15</v>
      </c>
      <c r="H111" s="180">
        <v>762513.21</v>
      </c>
      <c r="I111" s="173" t="s">
        <v>180</v>
      </c>
      <c r="J111" s="181" t="s">
        <v>157</v>
      </c>
      <c r="K111" s="173" t="s">
        <v>164</v>
      </c>
      <c r="L111" s="175" t="s">
        <v>162</v>
      </c>
      <c r="M111" s="176" t="s">
        <v>130</v>
      </c>
    </row>
    <row r="112" spans="1:13" x14ac:dyDescent="0.25">
      <c r="A112" s="173"/>
      <c r="B112" s="177"/>
      <c r="C112" s="173"/>
      <c r="D112" s="178"/>
      <c r="E112" s="182"/>
      <c r="F112" s="180"/>
      <c r="G112" s="180"/>
      <c r="H112" s="180"/>
      <c r="I112" s="173"/>
      <c r="J112" s="181"/>
      <c r="K112" s="173"/>
      <c r="L112" s="175"/>
      <c r="M112" s="176"/>
    </row>
    <row r="113" spans="1:13" x14ac:dyDescent="0.25">
      <c r="A113" s="173"/>
      <c r="B113" s="177"/>
      <c r="C113" s="173"/>
      <c r="D113" s="178"/>
      <c r="E113" s="182"/>
      <c r="F113" s="180"/>
      <c r="G113" s="180"/>
      <c r="H113" s="180"/>
      <c r="I113" s="173"/>
      <c r="J113" s="181"/>
      <c r="K113" s="173"/>
      <c r="L113" s="175"/>
      <c r="M113" s="176"/>
    </row>
    <row r="114" spans="1:13" x14ac:dyDescent="0.25">
      <c r="A114" s="173"/>
      <c r="B114" s="177"/>
      <c r="C114" s="173"/>
      <c r="D114" s="178"/>
      <c r="E114" s="182"/>
      <c r="F114" s="180"/>
      <c r="G114" s="180"/>
      <c r="H114" s="180"/>
      <c r="I114" s="173"/>
      <c r="J114" s="181"/>
      <c r="K114" s="173"/>
      <c r="L114" s="175"/>
      <c r="M114" s="176"/>
    </row>
    <row r="115" spans="1:13" x14ac:dyDescent="0.25">
      <c r="A115" s="173"/>
      <c r="B115" s="177"/>
      <c r="C115" s="173"/>
      <c r="D115" s="178"/>
      <c r="E115" s="182"/>
      <c r="F115" s="180"/>
      <c r="G115" s="180"/>
      <c r="H115" s="180"/>
      <c r="I115" s="173"/>
      <c r="J115" s="181"/>
      <c r="K115" s="173"/>
      <c r="L115" s="175"/>
      <c r="M115" s="176"/>
    </row>
    <row r="116" spans="1:13" x14ac:dyDescent="0.25">
      <c r="A116" s="173"/>
      <c r="B116" s="177"/>
      <c r="C116" s="173"/>
      <c r="D116" s="178"/>
      <c r="E116" s="182"/>
      <c r="F116" s="180"/>
      <c r="G116" s="180"/>
      <c r="H116" s="180"/>
      <c r="I116" s="173"/>
      <c r="J116" s="181"/>
      <c r="K116" s="173"/>
      <c r="L116" s="175"/>
      <c r="M116" s="176"/>
    </row>
    <row r="117" spans="1:13" x14ac:dyDescent="0.25">
      <c r="A117" s="173"/>
      <c r="B117" s="177"/>
      <c r="C117" s="173"/>
      <c r="D117" s="178"/>
      <c r="E117" s="182"/>
      <c r="F117" s="180"/>
      <c r="G117" s="180"/>
      <c r="H117" s="180"/>
      <c r="I117" s="173"/>
      <c r="J117" s="181"/>
      <c r="K117" s="173"/>
      <c r="L117" s="175"/>
      <c r="M117" s="176"/>
    </row>
    <row r="118" spans="1:13" x14ac:dyDescent="0.25">
      <c r="A118" s="173"/>
      <c r="B118" s="177"/>
      <c r="C118" s="173"/>
      <c r="D118" s="178"/>
      <c r="E118" s="182"/>
      <c r="F118" s="180"/>
      <c r="G118" s="180"/>
      <c r="H118" s="180"/>
      <c r="I118" s="173"/>
      <c r="J118" s="181"/>
      <c r="K118" s="173"/>
      <c r="L118" s="175"/>
      <c r="M118" s="176"/>
    </row>
    <row r="119" spans="1:13" x14ac:dyDescent="0.25">
      <c r="A119" s="173"/>
      <c r="B119" s="177"/>
      <c r="C119" s="173"/>
      <c r="D119" s="178"/>
      <c r="E119" s="182"/>
      <c r="F119" s="180"/>
      <c r="G119" s="180"/>
      <c r="H119" s="180"/>
      <c r="I119" s="173"/>
      <c r="J119" s="181"/>
      <c r="K119" s="173"/>
      <c r="L119" s="175"/>
      <c r="M119" s="176"/>
    </row>
    <row r="120" spans="1:13" x14ac:dyDescent="0.25">
      <c r="A120" s="173">
        <v>20</v>
      </c>
      <c r="B120" s="177" t="s">
        <v>213</v>
      </c>
      <c r="C120" s="173" t="s">
        <v>159</v>
      </c>
      <c r="D120" s="178" t="s">
        <v>155</v>
      </c>
      <c r="E120" s="182" t="s">
        <v>161</v>
      </c>
      <c r="F120" s="180">
        <v>1723016.48</v>
      </c>
      <c r="G120" s="180">
        <v>143358.70000000001</v>
      </c>
      <c r="H120" s="180">
        <v>415370.02</v>
      </c>
      <c r="I120" s="173" t="s">
        <v>181</v>
      </c>
      <c r="J120" s="174" t="s">
        <v>160</v>
      </c>
      <c r="K120" s="173" t="s">
        <v>164</v>
      </c>
      <c r="L120" s="175" t="s">
        <v>163</v>
      </c>
      <c r="M120" s="176" t="s">
        <v>130</v>
      </c>
    </row>
    <row r="121" spans="1:13" x14ac:dyDescent="0.25">
      <c r="A121" s="173"/>
      <c r="B121" s="177"/>
      <c r="C121" s="173"/>
      <c r="D121" s="178"/>
      <c r="E121" s="182"/>
      <c r="F121" s="180"/>
      <c r="G121" s="180"/>
      <c r="H121" s="180"/>
      <c r="I121" s="173"/>
      <c r="J121" s="174"/>
      <c r="K121" s="173"/>
      <c r="L121" s="175"/>
      <c r="M121" s="176"/>
    </row>
    <row r="122" spans="1:13" x14ac:dyDescent="0.25">
      <c r="A122" s="173"/>
      <c r="B122" s="177"/>
      <c r="C122" s="173"/>
      <c r="D122" s="178"/>
      <c r="E122" s="182"/>
      <c r="F122" s="180"/>
      <c r="G122" s="180"/>
      <c r="H122" s="180"/>
      <c r="I122" s="173"/>
      <c r="J122" s="174"/>
      <c r="K122" s="173"/>
      <c r="L122" s="175"/>
      <c r="M122" s="176"/>
    </row>
    <row r="123" spans="1:13" x14ac:dyDescent="0.25">
      <c r="A123" s="173"/>
      <c r="B123" s="177"/>
      <c r="C123" s="173"/>
      <c r="D123" s="178"/>
      <c r="E123" s="182"/>
      <c r="F123" s="180"/>
      <c r="G123" s="180"/>
      <c r="H123" s="180"/>
      <c r="I123" s="173"/>
      <c r="J123" s="174"/>
      <c r="K123" s="173"/>
      <c r="L123" s="175"/>
      <c r="M123" s="176"/>
    </row>
    <row r="124" spans="1:13" x14ac:dyDescent="0.25">
      <c r="A124" s="173"/>
      <c r="B124" s="177"/>
      <c r="C124" s="173"/>
      <c r="D124" s="178"/>
      <c r="E124" s="182"/>
      <c r="F124" s="180"/>
      <c r="G124" s="180"/>
      <c r="H124" s="180"/>
      <c r="I124" s="173"/>
      <c r="J124" s="174"/>
      <c r="K124" s="173"/>
      <c r="L124" s="175"/>
      <c r="M124" s="176"/>
    </row>
    <row r="125" spans="1:13" x14ac:dyDescent="0.25">
      <c r="A125" s="173"/>
      <c r="B125" s="177"/>
      <c r="C125" s="173"/>
      <c r="D125" s="178"/>
      <c r="E125" s="182"/>
      <c r="F125" s="180"/>
      <c r="G125" s="180"/>
      <c r="H125" s="180"/>
      <c r="I125" s="173"/>
      <c r="J125" s="174"/>
      <c r="K125" s="173"/>
      <c r="L125" s="175"/>
      <c r="M125" s="176"/>
    </row>
    <row r="126" spans="1:13" x14ac:dyDescent="0.25">
      <c r="A126" s="173">
        <v>21</v>
      </c>
      <c r="B126" s="177" t="s">
        <v>214</v>
      </c>
      <c r="C126" s="173" t="s">
        <v>223</v>
      </c>
      <c r="D126" s="178" t="s">
        <v>108</v>
      </c>
      <c r="E126" s="179" t="s">
        <v>179</v>
      </c>
      <c r="F126" s="180">
        <v>30000000</v>
      </c>
      <c r="G126" s="180">
        <v>10000000</v>
      </c>
      <c r="H126" s="180">
        <v>10000000</v>
      </c>
      <c r="I126" s="173" t="s">
        <v>182</v>
      </c>
      <c r="J126" s="174" t="s">
        <v>174</v>
      </c>
      <c r="K126" s="173" t="s">
        <v>110</v>
      </c>
      <c r="L126" s="175" t="s">
        <v>170</v>
      </c>
      <c r="M126" s="176" t="s">
        <v>130</v>
      </c>
    </row>
    <row r="127" spans="1:13" x14ac:dyDescent="0.25">
      <c r="A127" s="173"/>
      <c r="B127" s="177"/>
      <c r="C127" s="173"/>
      <c r="D127" s="178"/>
      <c r="E127" s="179"/>
      <c r="F127" s="180"/>
      <c r="G127" s="180"/>
      <c r="H127" s="180"/>
      <c r="I127" s="173"/>
      <c r="J127" s="174"/>
      <c r="K127" s="173"/>
      <c r="L127" s="175"/>
      <c r="M127" s="176"/>
    </row>
    <row r="128" spans="1:13" x14ac:dyDescent="0.25">
      <c r="A128" s="173"/>
      <c r="B128" s="177"/>
      <c r="C128" s="173"/>
      <c r="D128" s="178"/>
      <c r="E128" s="179"/>
      <c r="F128" s="180"/>
      <c r="G128" s="180"/>
      <c r="H128" s="180"/>
      <c r="I128" s="173"/>
      <c r="J128" s="174"/>
      <c r="K128" s="173"/>
      <c r="L128" s="175"/>
      <c r="M128" s="176"/>
    </row>
    <row r="129" spans="1:13" x14ac:dyDescent="0.25">
      <c r="A129" s="173"/>
      <c r="B129" s="177"/>
      <c r="C129" s="173"/>
      <c r="D129" s="178"/>
      <c r="E129" s="179"/>
      <c r="F129" s="180"/>
      <c r="G129" s="180"/>
      <c r="H129" s="180"/>
      <c r="I129" s="173"/>
      <c r="J129" s="174"/>
      <c r="K129" s="173"/>
      <c r="L129" s="175"/>
      <c r="M129" s="176"/>
    </row>
    <row r="130" spans="1:13" ht="48" x14ac:dyDescent="0.25">
      <c r="A130" s="1">
        <v>22</v>
      </c>
      <c r="B130" s="2"/>
      <c r="C130" s="1" t="s">
        <v>114</v>
      </c>
      <c r="D130" s="3" t="s">
        <v>115</v>
      </c>
      <c r="E130" s="4" t="s">
        <v>116</v>
      </c>
      <c r="F130" s="5">
        <v>848440.44</v>
      </c>
      <c r="G130" s="6"/>
      <c r="H130" s="6"/>
      <c r="I130" s="1"/>
      <c r="J130" s="7"/>
      <c r="K130" s="1"/>
      <c r="L130" s="8"/>
      <c r="M130" s="8" t="s">
        <v>173</v>
      </c>
    </row>
  </sheetData>
  <mergeCells count="291">
    <mergeCell ref="G14:G17"/>
    <mergeCell ref="H14:H17"/>
    <mergeCell ref="F11:F13"/>
    <mergeCell ref="G11:G13"/>
    <mergeCell ref="H11:H13"/>
    <mergeCell ref="A1:M4"/>
    <mergeCell ref="A5:M6"/>
    <mergeCell ref="A7:M8"/>
    <mergeCell ref="A9:M9"/>
    <mergeCell ref="A10:M10"/>
    <mergeCell ref="A11:A13"/>
    <mergeCell ref="B11:B13"/>
    <mergeCell ref="C11:C13"/>
    <mergeCell ref="D11:D13"/>
    <mergeCell ref="E11:E13"/>
    <mergeCell ref="L11:L13"/>
    <mergeCell ref="M11:M13"/>
    <mergeCell ref="I11:I13"/>
    <mergeCell ref="J11:J13"/>
    <mergeCell ref="K11:K13"/>
    <mergeCell ref="F18:F19"/>
    <mergeCell ref="G18:G19"/>
    <mergeCell ref="H18:H19"/>
    <mergeCell ref="I14:I17"/>
    <mergeCell ref="J14:J17"/>
    <mergeCell ref="K14:K17"/>
    <mergeCell ref="L14:L17"/>
    <mergeCell ref="M14:M17"/>
    <mergeCell ref="A18:A19"/>
    <mergeCell ref="B18:B19"/>
    <mergeCell ref="C18:C19"/>
    <mergeCell ref="D18:D19"/>
    <mergeCell ref="E18:E19"/>
    <mergeCell ref="L18:L19"/>
    <mergeCell ref="M18:M19"/>
    <mergeCell ref="I18:I19"/>
    <mergeCell ref="J18:J19"/>
    <mergeCell ref="K18:K19"/>
    <mergeCell ref="A14:A17"/>
    <mergeCell ref="B14:B17"/>
    <mergeCell ref="C14:C17"/>
    <mergeCell ref="D14:D17"/>
    <mergeCell ref="E14:E17"/>
    <mergeCell ref="F14:F17"/>
    <mergeCell ref="M20:M23"/>
    <mergeCell ref="A24:A27"/>
    <mergeCell ref="B24:B27"/>
    <mergeCell ref="C24:C27"/>
    <mergeCell ref="D24:D27"/>
    <mergeCell ref="E24:E27"/>
    <mergeCell ref="L24:L27"/>
    <mergeCell ref="M24:M27"/>
    <mergeCell ref="I24:I27"/>
    <mergeCell ref="J24:J27"/>
    <mergeCell ref="K24:K27"/>
    <mergeCell ref="A20:A23"/>
    <mergeCell ref="B20:B23"/>
    <mergeCell ref="C20:C23"/>
    <mergeCell ref="D20:D23"/>
    <mergeCell ref="E20:E23"/>
    <mergeCell ref="F20:F23"/>
    <mergeCell ref="G20:G23"/>
    <mergeCell ref="H20:H23"/>
    <mergeCell ref="G28:G30"/>
    <mergeCell ref="H28:H30"/>
    <mergeCell ref="F24:F27"/>
    <mergeCell ref="G24:G27"/>
    <mergeCell ref="H24:H27"/>
    <mergeCell ref="I20:I23"/>
    <mergeCell ref="J20:J23"/>
    <mergeCell ref="K20:K23"/>
    <mergeCell ref="L20:L23"/>
    <mergeCell ref="F31:F34"/>
    <mergeCell ref="G31:G34"/>
    <mergeCell ref="H31:H34"/>
    <mergeCell ref="I28:I30"/>
    <mergeCell ref="J28:J30"/>
    <mergeCell ref="K28:K30"/>
    <mergeCell ref="L28:L30"/>
    <mergeCell ref="M28:M30"/>
    <mergeCell ref="A31:A34"/>
    <mergeCell ref="B31:B34"/>
    <mergeCell ref="C31:C34"/>
    <mergeCell ref="D31:D34"/>
    <mergeCell ref="E31:E34"/>
    <mergeCell ref="L31:L34"/>
    <mergeCell ref="M31:M34"/>
    <mergeCell ref="I31:I34"/>
    <mergeCell ref="J31:J34"/>
    <mergeCell ref="K31:K34"/>
    <mergeCell ref="A28:A30"/>
    <mergeCell ref="B28:B30"/>
    <mergeCell ref="C28:C30"/>
    <mergeCell ref="D28:D30"/>
    <mergeCell ref="E28:E30"/>
    <mergeCell ref="F28:F30"/>
    <mergeCell ref="M35:M38"/>
    <mergeCell ref="A39:A42"/>
    <mergeCell ref="B39:B42"/>
    <mergeCell ref="C39:C42"/>
    <mergeCell ref="D39:D42"/>
    <mergeCell ref="E39:E42"/>
    <mergeCell ref="L39:L42"/>
    <mergeCell ref="M39:M42"/>
    <mergeCell ref="I39:I42"/>
    <mergeCell ref="J39:J42"/>
    <mergeCell ref="K39:K42"/>
    <mergeCell ref="A35:A38"/>
    <mergeCell ref="B35:B38"/>
    <mergeCell ref="C35:C38"/>
    <mergeCell ref="D35:D38"/>
    <mergeCell ref="E35:E38"/>
    <mergeCell ref="F35:F38"/>
    <mergeCell ref="G35:G38"/>
    <mergeCell ref="H35:H38"/>
    <mergeCell ref="G43:G47"/>
    <mergeCell ref="H43:H47"/>
    <mergeCell ref="F39:F42"/>
    <mergeCell ref="G39:G42"/>
    <mergeCell ref="H39:H42"/>
    <mergeCell ref="I35:I38"/>
    <mergeCell ref="J35:J38"/>
    <mergeCell ref="K35:K38"/>
    <mergeCell ref="L35:L38"/>
    <mergeCell ref="F48:F50"/>
    <mergeCell ref="G48:G50"/>
    <mergeCell ref="H48:H50"/>
    <mergeCell ref="I43:I47"/>
    <mergeCell ref="J43:J47"/>
    <mergeCell ref="K43:K47"/>
    <mergeCell ref="L43:L47"/>
    <mergeCell ref="M43:M47"/>
    <mergeCell ref="A48:A50"/>
    <mergeCell ref="B48:B50"/>
    <mergeCell ref="C48:C50"/>
    <mergeCell ref="D48:D50"/>
    <mergeCell ref="E48:E50"/>
    <mergeCell ref="L48:L50"/>
    <mergeCell ref="M48:M50"/>
    <mergeCell ref="I48:I50"/>
    <mergeCell ref="J48:J50"/>
    <mergeCell ref="K48:K50"/>
    <mergeCell ref="A43:A47"/>
    <mergeCell ref="B43:B47"/>
    <mergeCell ref="C43:C47"/>
    <mergeCell ref="D43:D47"/>
    <mergeCell ref="E43:E47"/>
    <mergeCell ref="F43:F47"/>
    <mergeCell ref="M51:M55"/>
    <mergeCell ref="A56:A59"/>
    <mergeCell ref="B56:B59"/>
    <mergeCell ref="C56:C59"/>
    <mergeCell ref="D56:D59"/>
    <mergeCell ref="E56:E59"/>
    <mergeCell ref="L56:L59"/>
    <mergeCell ref="M56:M59"/>
    <mergeCell ref="I56:I59"/>
    <mergeCell ref="J56:J59"/>
    <mergeCell ref="K56:K59"/>
    <mergeCell ref="A51:A55"/>
    <mergeCell ref="B51:B55"/>
    <mergeCell ref="C51:C55"/>
    <mergeCell ref="D51:D55"/>
    <mergeCell ref="E51:E55"/>
    <mergeCell ref="F51:F55"/>
    <mergeCell ref="G51:G55"/>
    <mergeCell ref="H51:H55"/>
    <mergeCell ref="G60:G67"/>
    <mergeCell ref="H60:H67"/>
    <mergeCell ref="F56:F59"/>
    <mergeCell ref="G56:G59"/>
    <mergeCell ref="H56:H59"/>
    <mergeCell ref="I51:I55"/>
    <mergeCell ref="J51:J55"/>
    <mergeCell ref="K51:K55"/>
    <mergeCell ref="L51:L55"/>
    <mergeCell ref="F68:F69"/>
    <mergeCell ref="G68:G69"/>
    <mergeCell ref="H68:H69"/>
    <mergeCell ref="I60:I67"/>
    <mergeCell ref="J60:J67"/>
    <mergeCell ref="K60:K67"/>
    <mergeCell ref="L60:L67"/>
    <mergeCell ref="M60:M67"/>
    <mergeCell ref="A68:A69"/>
    <mergeCell ref="B68:B69"/>
    <mergeCell ref="C68:C69"/>
    <mergeCell ref="D68:D69"/>
    <mergeCell ref="E68:E69"/>
    <mergeCell ref="L68:L69"/>
    <mergeCell ref="M68:M69"/>
    <mergeCell ref="I68:I69"/>
    <mergeCell ref="J68:J69"/>
    <mergeCell ref="K68:K69"/>
    <mergeCell ref="A60:A67"/>
    <mergeCell ref="B60:B67"/>
    <mergeCell ref="C60:C67"/>
    <mergeCell ref="D60:D67"/>
    <mergeCell ref="E60:E67"/>
    <mergeCell ref="F60:F67"/>
    <mergeCell ref="M70:M76"/>
    <mergeCell ref="A77:A88"/>
    <mergeCell ref="B77:B88"/>
    <mergeCell ref="C77:C88"/>
    <mergeCell ref="D77:D88"/>
    <mergeCell ref="E77:E88"/>
    <mergeCell ref="L77:L88"/>
    <mergeCell ref="M77:M88"/>
    <mergeCell ref="I77:I88"/>
    <mergeCell ref="J77:J88"/>
    <mergeCell ref="K77:K88"/>
    <mergeCell ref="A70:A76"/>
    <mergeCell ref="B70:B76"/>
    <mergeCell ref="C70:C76"/>
    <mergeCell ref="D70:D76"/>
    <mergeCell ref="E70:E76"/>
    <mergeCell ref="F70:F76"/>
    <mergeCell ref="G70:G76"/>
    <mergeCell ref="H70:H76"/>
    <mergeCell ref="G89:G94"/>
    <mergeCell ref="H89:H94"/>
    <mergeCell ref="F77:F88"/>
    <mergeCell ref="G77:G88"/>
    <mergeCell ref="H77:H88"/>
    <mergeCell ref="I70:I76"/>
    <mergeCell ref="J70:J76"/>
    <mergeCell ref="K70:K76"/>
    <mergeCell ref="L70:L76"/>
    <mergeCell ref="F95:F110"/>
    <mergeCell ref="G95:G110"/>
    <mergeCell ref="H95:H110"/>
    <mergeCell ref="I89:I94"/>
    <mergeCell ref="J89:J94"/>
    <mergeCell ref="K89:K94"/>
    <mergeCell ref="L89:L94"/>
    <mergeCell ref="M89:M94"/>
    <mergeCell ref="A95:A110"/>
    <mergeCell ref="B95:B110"/>
    <mergeCell ref="C95:C110"/>
    <mergeCell ref="D95:D110"/>
    <mergeCell ref="E95:E110"/>
    <mergeCell ref="L95:L110"/>
    <mergeCell ref="M95:M110"/>
    <mergeCell ref="I95:I110"/>
    <mergeCell ref="J95:J110"/>
    <mergeCell ref="K95:K110"/>
    <mergeCell ref="A89:A94"/>
    <mergeCell ref="B89:B94"/>
    <mergeCell ref="C89:C94"/>
    <mergeCell ref="D89:D94"/>
    <mergeCell ref="E89:E94"/>
    <mergeCell ref="F89:F94"/>
    <mergeCell ref="I111:I119"/>
    <mergeCell ref="J111:J119"/>
    <mergeCell ref="K111:K119"/>
    <mergeCell ref="L111:L119"/>
    <mergeCell ref="M111:M119"/>
    <mergeCell ref="A120:A125"/>
    <mergeCell ref="B120:B125"/>
    <mergeCell ref="C120:C125"/>
    <mergeCell ref="D120:D125"/>
    <mergeCell ref="E120:E125"/>
    <mergeCell ref="A111:A119"/>
    <mergeCell ref="B111:B119"/>
    <mergeCell ref="C111:C119"/>
    <mergeCell ref="D111:D119"/>
    <mergeCell ref="E111:E119"/>
    <mergeCell ref="F111:F119"/>
    <mergeCell ref="G111:G119"/>
    <mergeCell ref="H111:H119"/>
    <mergeCell ref="I126:I129"/>
    <mergeCell ref="J126:J129"/>
    <mergeCell ref="K126:K129"/>
    <mergeCell ref="L126:L129"/>
    <mergeCell ref="M126:M129"/>
    <mergeCell ref="L120:L125"/>
    <mergeCell ref="M120:M125"/>
    <mergeCell ref="A126:A129"/>
    <mergeCell ref="B126:B129"/>
    <mergeCell ref="C126:C129"/>
    <mergeCell ref="D126:D129"/>
    <mergeCell ref="E126:E129"/>
    <mergeCell ref="F126:F129"/>
    <mergeCell ref="G126:G129"/>
    <mergeCell ref="H126:H129"/>
    <mergeCell ref="F120:F125"/>
    <mergeCell ref="G120:G125"/>
    <mergeCell ref="H120:H125"/>
    <mergeCell ref="I120:I125"/>
    <mergeCell ref="J120:J125"/>
    <mergeCell ref="K120:K125"/>
  </mergeCells>
  <conditionalFormatting sqref="J14:K14 J18:K18 J20:K20 J24:K24">
    <cfRule type="cellIs" dxfId="5" priority="2" operator="lessThan">
      <formula>#REF!</formula>
    </cfRule>
  </conditionalFormatting>
  <conditionalFormatting sqref="K51 J39:K39 J31:K31 J35:K35 J43:K43 K56">
    <cfRule type="cellIs" dxfId="4" priority="3" operator="lessThan">
      <formula>#REF!</formula>
    </cfRule>
  </conditionalFormatting>
  <conditionalFormatting sqref="J28:K28 L70:M70 L89:M89 L77:M77 L95:M95">
    <cfRule type="cellIs" dxfId="3" priority="4" operator="lessThan">
      <formula>#REF!</formula>
    </cfRule>
  </conditionalFormatting>
  <conditionalFormatting sqref="L60 L68 L39:M39 L18:M18 L14:M14 L20:M20 L24:M24 L28:M28 L31:M31 L35:M35 L43:M43 L48:M48 L51:M51 L56:M56">
    <cfRule type="cellIs" dxfId="2" priority="5" operator="lessThan">
      <formula>#REF!</formula>
    </cfRule>
  </conditionalFormatting>
  <conditionalFormatting sqref="M60 M68">
    <cfRule type="cellIs" dxfId="1" priority="6" operator="lessThan">
      <formula>#REF!</formula>
    </cfRule>
  </conditionalFormatting>
  <conditionalFormatting sqref="M130">
    <cfRule type="cellIs" dxfId="0" priority="1" operator="lessThan">
      <formula>#REF!</formula>
    </cfRule>
  </conditionalFormatting>
  <pageMargins left="0.25" right="0.25" top="0.75" bottom="0.75" header="0.3" footer="0.3"/>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G f X U o q J w X a k A A A A 9 Q A A A B I A H A B D b 2 5 m a W c v U G F j a 2 F n Z S 5 4 b W w g o h g A K K A U A A A A A A A A A A A A A A A A A A A A A A A A A A A A h Y 8 x D o I w G I W v Q r r T 1 u K g 5 K c k u k p i N D G u T a n Q C I X Q Y r m b g 0 f y C m I U d X N 8 3 / u G 9 + 7 X G 6 R D X Q U X 1 V n d m A T N M E W B M r L J t S k S 1 L t T u E A p h 6 2 Q Z 1 G o Y J S N j Q e b J 6 h 0 r o 0 J 8 d 5 j H + G m K w i j d E a O 2 W Y v S 1 U L 9 J H 1 f z n U x j p h p E I c D q 8 x n O F l h O e M Y Q p k Y p B p 8 + 3 Z O P f Z / k B Y 9 5 X r O 8 V b F 6 5 2 Q K Y I 5 H 2 B P w B Q S w M E F A A C A A g A M G f X 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B n 1 1 I o i k e 4 D g A A A B E A A A A T A B w A R m 9 y b X V s Y X M v U 2 V j d G l v b j E u b S C i G A A o o B Q A A A A A A A A A A A A A A A A A A A A A A A A A A A A r T k 0 u y c z P U w i G 0 I b W A F B L A Q I t A B Q A A g A I A D B n 1 1 K K i c F 2 p A A A A P U A A A A S A A A A A A A A A A A A A A A A A A A A A A B D b 2 5 m a W c v U G F j a 2 F n Z S 5 4 b W x Q S w E C L Q A U A A I A C A A w Z 9 d S D 8 r p q 6 Q A A A D p A A A A E w A A A A A A A A A A A A A A A A D w A A A A W 0 N v b n R l b n R f V H l w Z X N d L n h t b F B L A Q I t A B Q A A g A I A D B n 1 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e k q T i p 1 L C Q Z s 3 / k x t E 5 F 7 A A A A A A I A A A A A A B B m A A A A A Q A A I A A A A O m J G u H L j o 8 M W Z t m L K Y f m U A m k l M 5 E q m g a e T L d I + o i D r X A A A A A A 6 A A A A A A g A A I A A A A A X Z E u z C P B 3 L t i 8 M k 9 n z g H T G 5 n k t w P 7 e u c 7 1 s l o J l g Q D U A A A A O 1 K i K 5 4 3 j v M Y N r l l I Z n u S 5 t m x j x f j N D R X l Q d T 5 t J E 2 A B O K I X B / U o 5 w B K 9 J Q I W c L 7 U 7 R u m T h e w H 1 d p J L 4 u A 7 a G X H 7 l Q T D p 4 Q y y C V M v 2 J 2 a + v Q A A A A O y F F n J x L U d B G 7 x X q P G 6 p M u x q j X O j T 6 O P Y 7 p g R a r / H V n 8 W S j a m 9 y H o w r E s / m Q a N U 6 g L T n 4 N V D 8 Q 9 s U 4 F A F h 3 u s E = < / D a t a M a s h u p > 
</file>

<file path=customXml/itemProps1.xml><?xml version="1.0" encoding="utf-8"?>
<ds:datastoreItem xmlns:ds="http://schemas.openxmlformats.org/officeDocument/2006/customXml" ds:itemID="{DAD59DF5-6411-4BFC-8D88-D84B893299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110</TotalTime>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Planilha2</vt:lpstr>
      <vt:lpstr>FEAS</vt:lpstr>
      <vt:lpstr>SEAS FEAS</vt:lpstr>
      <vt:lpstr>Planilha DAFI</vt:lpstr>
      <vt:lpstr>Planilha1</vt:lpstr>
      <vt:lpstr>Memória FEAS</vt:lpstr>
      <vt:lpstr>Planilha2!Area_de_impressao</vt:lpstr>
      <vt:lpstr>'Memória FEAS'!Print_Area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OUVIDORIA - 01</cp:lastModifiedBy>
  <cp:revision>18</cp:revision>
  <cp:lastPrinted>2022-01-13T19:36:59Z</cp:lastPrinted>
  <dcterms:created xsi:type="dcterms:W3CDTF">2020-10-20T21:34:38Z</dcterms:created>
  <dcterms:modified xsi:type="dcterms:W3CDTF">2022-03-09T15:05:03Z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